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85" tabRatio="754" activeTab="0"/>
  </bookViews>
  <sheets>
    <sheet name="★計算シート" sheetId="1" r:id="rId1"/>
    <sheet name="★提出用" sheetId="2" r:id="rId2"/>
    <sheet name="★資料1）入所児童月別在席状況報告" sheetId="3" r:id="rId3"/>
    <sheet name="（個人賠償加入時必読） 入所児童個人賠償補償の名簿について" sheetId="4" r:id="rId4"/>
    <sheet name="入所児童個人賠償補償（提出用名簿）" sheetId="5" r:id="rId5"/>
  </sheets>
  <definedNames>
    <definedName name="_xlnm.Print_Area" localSheetId="3">'（個人賠償加入時必読） 入所児童個人賠償補償の名簿について'!$A$1:$K$56</definedName>
    <definedName name="_xlnm.Print_Area" localSheetId="2">'★資料1）入所児童月別在席状況報告'!$A$1:$L$37</definedName>
  </definedNames>
  <calcPr fullCalcOnLoad="1"/>
</workbook>
</file>

<file path=xl/sharedStrings.xml><?xml version="1.0" encoding="utf-8"?>
<sst xmlns="http://schemas.openxmlformats.org/spreadsheetml/2006/main" count="401" uniqueCount="173">
  <si>
    <t>入所児童２４時間補償</t>
  </si>
  <si>
    <t>保険料</t>
  </si>
  <si>
    <t>保険料単価</t>
  </si>
  <si>
    <t>加入口数</t>
  </si>
  <si>
    <t>人数</t>
  </si>
  <si>
    <t>施設賠償</t>
  </si>
  <si>
    <t>定員</t>
  </si>
  <si>
    <t>中学以上児童</t>
  </si>
  <si>
    <t>主契約セット</t>
  </si>
  <si>
    <t>主契約保険料</t>
  </si>
  <si>
    <t>入所児童２４時間補償
　幼稚園～高校以外</t>
  </si>
  <si>
    <t>短期入所
児童向傷害補償</t>
  </si>
  <si>
    <t>ﾎﾞﾗﾝﾃｨｱ・実習生向
傷害補償</t>
  </si>
  <si>
    <t>最高稼動
人数</t>
  </si>
  <si>
    <t>任意契約</t>
  </si>
  <si>
    <t>任意契約保険料</t>
  </si>
  <si>
    <t>合計保険料</t>
  </si>
  <si>
    <t>入所児童月別在籍状況報告</t>
  </si>
  <si>
    <t>対象期間の入所児童数の内訳につき、下記の通りご報告いたします。</t>
  </si>
  <si>
    <t>　</t>
  </si>
  <si>
    <t>学校教育法上の学校在学児童（含む特別支援学校）</t>
  </si>
  <si>
    <t>左記以外の児童</t>
  </si>
  <si>
    <t>入所児童数</t>
  </si>
  <si>
    <t>幼稚園</t>
  </si>
  <si>
    <t>小学校</t>
  </si>
  <si>
    <t>※年間平均入所児童数の算出は小数点以下四捨五入により整数で記載。</t>
  </si>
  <si>
    <t>※新設施設の場合は、直近の月別在籍者平均となります。表の対象期間を訂正してご記入下さい。</t>
  </si>
  <si>
    <t>報告施設名：</t>
  </si>
  <si>
    <t>代表者名：</t>
  </si>
  <si>
    <t>＜単位：人＞</t>
  </si>
  <si>
    <t>Ａコース</t>
  </si>
  <si>
    <t>Ｂコース</t>
  </si>
  <si>
    <t>Ｃコース</t>
  </si>
  <si>
    <t>コース</t>
  </si>
  <si>
    <t>施設児童定員数</t>
  </si>
  <si>
    <t>３１～６０名</t>
  </si>
  <si>
    <t>６１～７０名</t>
  </si>
  <si>
    <t>７１～８０名</t>
  </si>
  <si>
    <t>８１～９０名</t>
  </si>
  <si>
    <t>９１～１００名</t>
  </si>
  <si>
    <t>１０１名以上</t>
  </si>
  <si>
    <t>施設職員
（ﾊﾟｰﾄ･ｱﾙﾊﾞｲﾄ含む）</t>
  </si>
  <si>
    <t>＜施設賠償保険料＞</t>
  </si>
  <si>
    <t>＜労災総合保険料＞</t>
  </si>
  <si>
    <t>＜昇降機保険料＞</t>
  </si>
  <si>
    <t>施設名</t>
  </si>
  <si>
    <t>代表者名</t>
  </si>
  <si>
    <t>施設住所</t>
  </si>
  <si>
    <t>保険期間</t>
  </si>
  <si>
    <t>フリガナ</t>
  </si>
  <si>
    <t>担当者名</t>
  </si>
  <si>
    <t>「児童養護施設損害保険制度」加入申込票</t>
  </si>
  <si>
    <t>加入内容および保険料（保険金額・補償内容はパンフレットの通り）</t>
  </si>
  <si>
    <t>※他の
保険契約等</t>
  </si>
  <si>
    <t>保険会社</t>
  </si>
  <si>
    <t>この保険契約で保険金のお支払対象となる損害を補償する他の保険契約等がある。（ありのときは右欄に記入。ない場合は「なし」となります。）</t>
  </si>
  <si>
    <t>保険金額・支払限度額</t>
  </si>
  <si>
    <t>過去3年間における事故</t>
  </si>
  <si>
    <t>保険種類</t>
  </si>
  <si>
    <t>ありの場合　　　　　　　　回</t>
  </si>
  <si>
    <t>↓</t>
  </si>
  <si>
    <t>↓</t>
  </si>
  <si>
    <t>名簿人数</t>
  </si>
  <si>
    <t>中学生以下児童</t>
  </si>
  <si>
    <t>高校生児童</t>
  </si>
  <si>
    <t>公益財団法人　児童育成協会　行</t>
  </si>
  <si>
    <t>公益財団法人　児童育成協会　行</t>
  </si>
  <si>
    <t>未就園児童
(保育園児等)</t>
  </si>
  <si>
    <t>資料１</t>
  </si>
  <si>
    <t>月</t>
  </si>
  <si>
    <t>残月数</t>
  </si>
  <si>
    <t>加入する月をプルダウンで選択 ⇒</t>
  </si>
  <si>
    <t>フリガナ</t>
  </si>
  <si>
    <t>１２ヶ月合計</t>
  </si>
  <si>
    <t>申込日：令和　　　年　　　月　　　日</t>
  </si>
  <si>
    <t xml:space="preserve">㊞ </t>
  </si>
  <si>
    <t>e-Mail
アドレス</t>
  </si>
  <si>
    <t>〒　　　　－</t>
  </si>
  <si>
    <t>『資料1）入所児童月別在席状況報告シート』シートに入所児童月別在籍状況を入力
(以下の緑色セルが自動入力される）。</t>
  </si>
  <si>
    <t>加入する月をプルダウンで選択後、ピンク色セルをプルダウンから選択。</t>
  </si>
  <si>
    <t>黄色セルを直接入力。</t>
  </si>
  <si>
    <t>下記事項に相違がないことを確認の上、「児童養護施設損害保険制度」の加入を申込みます。また、「職員向け災害見舞金補償」について、労働災害総合保険普通保険約款および特約の規定により、保険料の算出等に用いる正確な数値等を「職員向け災害見舞金補償」の施設職員数欄にて通知いたします。</t>
  </si>
  <si>
    <t>『提出用』シートに必要項目を入力。（もしくは印刷して記入。）</t>
  </si>
  <si>
    <t>「コンテンツの有効化」ボタンが表示されている場合は、「コンテンツの有効化」をクリック
↓</t>
  </si>
  <si>
    <t>※提出用シートの「印刷」ボタンから印刷して下さい。加入申込票と資料1が自動的に印刷されます。</t>
  </si>
  <si>
    <t>（ご注意）加入申込票には事実を正確にご回答（記入）ください。※印の項目は危険に関する重要な事項です。ご回答内容が事実と相違する場合または事実を記載しなかった場合はご契約を解除し、保険金をお支払いできないことがありますので十分にご確認のうえご回答（記入）ください。</t>
  </si>
  <si>
    <t>１０名まで</t>
  </si>
  <si>
    <t>１１～３０名</t>
  </si>
  <si>
    <t>氏名</t>
  </si>
  <si>
    <t>錦糸町　次郎</t>
  </si>
  <si>
    <t>住吉　三太郎</t>
  </si>
  <si>
    <t>水天宮　五郎丸</t>
  </si>
  <si>
    <t>三越　六実</t>
  </si>
  <si>
    <t>大手町　七菜子</t>
  </si>
  <si>
    <t>神保　八ノ助</t>
  </si>
  <si>
    <t>九段下　九郎</t>
  </si>
  <si>
    <t>〇</t>
  </si>
  <si>
    <t>中学１年</t>
  </si>
  <si>
    <t>中学２年</t>
  </si>
  <si>
    <t>小学５年</t>
  </si>
  <si>
    <t>小学６年</t>
  </si>
  <si>
    <t>高校１年</t>
  </si>
  <si>
    <t>高校２年</t>
  </si>
  <si>
    <t>例１：　小学生以下の部分を塗りつぶす</t>
  </si>
  <si>
    <t>例２：　中学生以上の方がわかるよう、余白に〇をする。</t>
  </si>
  <si>
    <t>例３：　中学生以上の方がわかるよう、氏名に〇をする。</t>
  </si>
  <si>
    <t>【ケース１】</t>
  </si>
  <si>
    <t>【ケース２】</t>
  </si>
  <si>
    <t>名簿がエクセル等で電子データで加工ができる場合には、中学生以上を抜き出してください。</t>
  </si>
  <si>
    <t>【ケース３】</t>
  </si>
  <si>
    <t>名簿が紙で小学生等が混在している場合には名簿のコピーで小学生以下の部分を塗りつぶすか、中学生以上の方がわかるよう、余白などに〇をしてください。</t>
  </si>
  <si>
    <t>入所期間</t>
  </si>
  <si>
    <t>■中学生以上の方がわかるようにして下さい。</t>
  </si>
  <si>
    <t>施設名：</t>
  </si>
  <si>
    <t>上記が難しい場合には下記のひな形に入力のうえご提出ください。</t>
  </si>
  <si>
    <t>入所児童個人賠償補償（提出用名簿）</t>
  </si>
  <si>
    <t>ひな型はこちら：</t>
  </si>
  <si>
    <t>入所児童個人賠償補償の名簿について</t>
  </si>
  <si>
    <r>
      <t xml:space="preserve">個人賠償
</t>
    </r>
    <r>
      <rPr>
        <sz val="8"/>
        <color indexed="10"/>
        <rFont val="ＭＳ Ｐゴシック"/>
        <family val="3"/>
      </rPr>
      <t>※名簿の写が必要です。
「入所児童個人賠償補償の名簿について」を参照ください。</t>
    </r>
  </si>
  <si>
    <r>
      <t xml:space="preserve">提出用・資料1のシートを出力。
</t>
    </r>
    <r>
      <rPr>
        <sz val="10"/>
        <color indexed="10"/>
        <rFont val="ＭＳ Ｐゴシック"/>
        <family val="3"/>
      </rPr>
      <t>※個人賠償加入ありの場合は名簿を併せて提出（「入所児童個人賠償補償の名簿について」を参照ください）。</t>
    </r>
  </si>
  <si>
    <r>
      <t xml:space="preserve">個人賠償
</t>
    </r>
    <r>
      <rPr>
        <sz val="8"/>
        <color indexed="10"/>
        <rFont val="ＭＳ Ｐゴシック"/>
        <family val="3"/>
      </rPr>
      <t>※名簿の写が必要です。
「入所児童個人賠償補償の名簿について」
を参照ください。</t>
    </r>
  </si>
  <si>
    <t>学年</t>
  </si>
  <si>
    <t>生年月日</t>
  </si>
  <si>
    <t>xxxx年xx月xx日</t>
  </si>
  <si>
    <t>年間平均　　　　　　
入所児童数</t>
  </si>
  <si>
    <t>人数（注1）</t>
  </si>
  <si>
    <t>人数（注２）</t>
  </si>
  <si>
    <t>（注3）幼稚園～高校在学生以外の名簿人数〈名簿備付要・提出不要〉。</t>
  </si>
  <si>
    <t>（注4）現在把握可能な最近の労働年度の平均被用者数。</t>
  </si>
  <si>
    <t>（注5）短期入所児童の名簿人数〈名簿備付要・提出不要〉。</t>
  </si>
  <si>
    <t>（注6）「一度に最大何名がボランティアおよび実習生として従事するか」の見込み人数〈名簿備付要・提出不要〉。</t>
  </si>
  <si>
    <t>（注1）「資料1）入所児童月別在席状況報告」シートより自動反映。
幼稚園生、小学生、中学生の各々の年間平均人数合計。</t>
  </si>
  <si>
    <t>（注1）「資料1）入所児童月別在席状況報告」シートより自動反映。
月毎の「中学以上児童の人数」の年間合計値。</t>
  </si>
  <si>
    <t>中学校（◆）</t>
  </si>
  <si>
    <t>高等学校（◆）</t>
  </si>
  <si>
    <t>専門学校等（◆）</t>
  </si>
  <si>
    <t>短期入所の中学生以上の人数（◆）</t>
  </si>
  <si>
    <t>2022年度児童養護施設保険料計算シート</t>
  </si>
  <si>
    <t>対象期間：２０２１　 年　４月　１日　～　２０２２　年　３月　３１日　</t>
  </si>
  <si>
    <t>2023年1</t>
  </si>
  <si>
    <t>2023年2</t>
  </si>
  <si>
    <t>2023年3</t>
  </si>
  <si>
    <t>2023年4</t>
  </si>
  <si>
    <t>2023年5</t>
  </si>
  <si>
    <t>2023年6</t>
  </si>
  <si>
    <t>2023年7</t>
  </si>
  <si>
    <t>2023年8</t>
  </si>
  <si>
    <t>2023年9</t>
  </si>
  <si>
    <t>2023年10</t>
  </si>
  <si>
    <t>2022年12</t>
  </si>
  <si>
    <t>2022年11</t>
  </si>
  <si>
    <t>児童数（注3）</t>
  </si>
  <si>
    <t>中学以下児童数（注1）</t>
  </si>
  <si>
    <t>高校児童数（注1）</t>
  </si>
  <si>
    <t>中学以上児童数（注2）</t>
  </si>
  <si>
    <t>短期入所児童数（注5）</t>
  </si>
  <si>
    <t>最高稼動
人数（注6）</t>
  </si>
  <si>
    <t>入所児童個人賠償保険料</t>
  </si>
  <si>
    <t>(自動計算されます）
中学生以上の入所児童数(◆印の合計)×150円</t>
  </si>
  <si>
    <t>施設所在地(都道府県名):</t>
  </si>
  <si>
    <t>施設職員数
（ﾊﾟｰﾄ･ｱﾙﾊﾞｲﾄ含む）
（注4）</t>
  </si>
  <si>
    <t>（ご注意）フリガナも必ずご記入ください。</t>
  </si>
  <si>
    <t>※人数</t>
  </si>
  <si>
    <t>※昇降機台数</t>
  </si>
  <si>
    <r>
      <t>人数</t>
    </r>
    <r>
      <rPr>
        <sz val="9"/>
        <color indexed="56"/>
        <rFont val="ＭＳ Ｐゴシック"/>
        <family val="3"/>
      </rPr>
      <t>（注3）</t>
    </r>
  </si>
  <si>
    <r>
      <t>※人数（</t>
    </r>
    <r>
      <rPr>
        <sz val="9"/>
        <color indexed="56"/>
        <rFont val="ＭＳ Ｐゴシック"/>
        <family val="3"/>
      </rPr>
      <t>注4）</t>
    </r>
  </si>
  <si>
    <r>
      <t>人数</t>
    </r>
    <r>
      <rPr>
        <sz val="9"/>
        <color indexed="56"/>
        <rFont val="ＭＳ Ｐゴシック"/>
        <family val="3"/>
      </rPr>
      <t>（注5）</t>
    </r>
  </si>
  <si>
    <r>
      <t>人数</t>
    </r>
    <r>
      <rPr>
        <sz val="9"/>
        <color indexed="56"/>
        <rFont val="ＭＳ Ｐゴシック"/>
        <family val="3"/>
      </rPr>
      <t>（注6）</t>
    </r>
  </si>
  <si>
    <t>職員向け災害
見舞金補償</t>
  </si>
  <si>
    <t>■２０２２年度ご加入の場合、２０２１年４月１日～２０２２年３月３１日の期間が対象となります。</t>
  </si>
  <si>
    <t>■入所児童個人賠償補償は、ご加入時に前年度の中学生以上の名簿の写しのご提出が必要となっております。</t>
  </si>
  <si>
    <t>２０２１年１１月１日～２０２１年１２月３１日</t>
  </si>
  <si>
    <t>２０２１年１２月１日～２０２２年１月３１日</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</si>
</sst>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 ;[Red]\-#,##0\ "/>
    <numFmt numFmtId="179" formatCode="[$-F800]dddd\,\ mmmm\ dd\,\ yyyy"/>
    <numFmt numFmtId="180" formatCode="&quot;Yes&quot;;&quot;Yes&quot;;&quot;No&quot;"/>
    <numFmt numFmtId="181" formatCode="&quot;True&quot;;&quot;True&quot;;&quot;False&quot;"/>
    <numFmt numFmtId="182" formatCode="&quot;On&quot;;&quot;On&quot;;&quot;Off&quot;"/>
    <numFmt numFmtId="183" formatCode="[$€-2]\ #,##0.00_);[Red]\([$€-2]\ #,##0.00\)"/>
  </numFmts>
  <fonts count="90">
    <font>
      <sz val="11"/>
      <name val="ＭＳ Ｐゴシック"/>
      <family val="3"/>
    </font>
    <font>
      <sz val="11"/>
      <color indexed="8"/>
      <name val="ＭＳ Ｐゴシック"/>
      <family val="3"/>
    </font>
    <font>
      <sz val="6"/>
      <name val="ＭＳ Ｐゴシック"/>
      <family val="3"/>
    </font>
    <font>
      <sz val="16"/>
      <name val="ＭＳ Ｐゴシック"/>
      <family val="3"/>
    </font>
    <font>
      <sz val="12"/>
      <name val="ＭＳ Ｐゴシック"/>
      <family val="3"/>
    </font>
    <font>
      <sz val="10"/>
      <name val="ＭＳ Ｐゴシック"/>
      <family val="3"/>
    </font>
    <font>
      <sz val="8"/>
      <name val="ＭＳ ゴシック"/>
      <family val="3"/>
    </font>
    <font>
      <sz val="6"/>
      <name val="ＭＳ ゴシック"/>
      <family val="3"/>
    </font>
    <font>
      <sz val="12"/>
      <name val="ＭＳ ゴシック"/>
      <family val="3"/>
    </font>
    <font>
      <sz val="11"/>
      <name val="ＭＳ ゴシック"/>
      <family val="3"/>
    </font>
    <font>
      <sz val="18"/>
      <name val="ＭＳ ゴシック"/>
      <family val="3"/>
    </font>
    <font>
      <b/>
      <sz val="18"/>
      <name val="ＨＧｺﾞｼｯｸE-PRO"/>
      <family val="3"/>
    </font>
    <font>
      <b/>
      <sz val="16"/>
      <name val="ＨＧｺﾞｼｯｸE-PRO"/>
      <family val="3"/>
    </font>
    <font>
      <sz val="11"/>
      <name val="ＭＳ 明朝"/>
      <family val="1"/>
    </font>
    <font>
      <b/>
      <u val="single"/>
      <sz val="12"/>
      <name val="ＨＧｺﾞｼｯｸE-PRO"/>
      <family val="3"/>
    </font>
    <font>
      <b/>
      <sz val="11"/>
      <name val="ＭＳ ゴシック"/>
      <family val="3"/>
    </font>
    <font>
      <b/>
      <sz val="12"/>
      <name val="ＭＳ ゴシック"/>
      <family val="3"/>
    </font>
    <font>
      <b/>
      <sz val="9"/>
      <name val="ＭＳ ゴシック"/>
      <family val="3"/>
    </font>
    <font>
      <sz val="10"/>
      <name val="ＭＳ ゴシック"/>
      <family val="3"/>
    </font>
    <font>
      <sz val="14"/>
      <name val="ＭＳ ゴシック"/>
      <family val="3"/>
    </font>
    <font>
      <sz val="14"/>
      <name val="ＭＳ Ｐゴシック"/>
      <family val="3"/>
    </font>
    <font>
      <sz val="9"/>
      <name val="ＭＳ Ｐゴシック"/>
      <family val="3"/>
    </font>
    <font>
      <sz val="18"/>
      <name val="ＭＳ Ｐゴシック"/>
      <family val="3"/>
    </font>
    <font>
      <b/>
      <sz val="11"/>
      <name val="ＭＳ Ｐゴシック"/>
      <family val="3"/>
    </font>
    <font>
      <sz val="22"/>
      <name val="ＭＳ Ｐゴシック"/>
      <family val="3"/>
    </font>
    <font>
      <sz val="28"/>
      <name val="ＭＳ Ｐゴシック"/>
      <family val="3"/>
    </font>
    <font>
      <b/>
      <sz val="12"/>
      <name val="ＭＳ Ｐゴシック"/>
      <family val="3"/>
    </font>
    <font>
      <b/>
      <sz val="10"/>
      <name val="ＨＧｺﾞｼｯｸE-PRO"/>
      <family val="3"/>
    </font>
    <font>
      <sz val="11"/>
      <name val="HGS創英角ｺﾞｼｯｸUB"/>
      <family val="3"/>
    </font>
    <font>
      <b/>
      <sz val="11"/>
      <name val="HGS創英角ｺﾞｼｯｸUB"/>
      <family val="3"/>
    </font>
    <font>
      <b/>
      <sz val="18"/>
      <name val="ＭＳ Ｐゴシック"/>
      <family val="3"/>
    </font>
    <font>
      <sz val="10"/>
      <color indexed="10"/>
      <name val="ＭＳ Ｐゴシック"/>
      <family val="3"/>
    </font>
    <font>
      <sz val="8"/>
      <color indexed="10"/>
      <name val="ＭＳ Ｐゴシック"/>
      <family val="3"/>
    </font>
    <font>
      <b/>
      <sz val="10"/>
      <name val="ＭＳ Ｐゴシック"/>
      <family val="3"/>
    </font>
    <font>
      <sz val="9"/>
      <color indexed="5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56"/>
      <name val="ＭＳ Ｐゴシック"/>
      <family val="3"/>
    </font>
    <font>
      <b/>
      <sz val="12"/>
      <color indexed="10"/>
      <name val="ＭＳ Ｐゴシック"/>
      <family val="3"/>
    </font>
    <font>
      <sz val="8"/>
      <color indexed="8"/>
      <name val="ＭＳ Ｐゴシック"/>
      <family val="3"/>
    </font>
    <font>
      <sz val="8"/>
      <color indexed="56"/>
      <name val="ＭＳ Ｐゴシック"/>
      <family val="3"/>
    </font>
    <font>
      <b/>
      <sz val="11"/>
      <color indexed="8"/>
      <name val="Calibri"/>
      <family val="2"/>
    </font>
    <font>
      <b/>
      <sz val="11"/>
      <color indexed="10"/>
      <name val="ＭＳ Ｐゴシック"/>
      <family val="3"/>
    </font>
    <font>
      <sz val="9"/>
      <color indexed="8"/>
      <name val="ＭＳ Ｐゴシック"/>
      <family val="3"/>
    </font>
    <font>
      <sz val="9"/>
      <color indexed="8"/>
      <name val="Calibri"/>
      <family val="2"/>
    </font>
    <font>
      <sz val="10.5"/>
      <color indexed="8"/>
      <name val="ＭＳ Ｐゴシック"/>
      <family val="3"/>
    </font>
    <font>
      <sz val="10.5"/>
      <color indexed="8"/>
      <name val="Calibri"/>
      <family val="2"/>
    </font>
    <font>
      <sz val="6"/>
      <color indexed="8"/>
      <name val="ＭＳ Ｐゴシック"/>
      <family val="3"/>
    </font>
    <font>
      <b/>
      <sz val="14"/>
      <color indexed="10"/>
      <name val="ＭＳ Ｐゴシック"/>
      <family val="3"/>
    </font>
    <font>
      <sz val="8"/>
      <color indexed="8"/>
      <name val="Calibri"/>
      <family val="2"/>
    </font>
    <font>
      <sz val="11"/>
      <color theme="1"/>
      <name val="ＭＳ Ｐゴシック"/>
      <family val="3"/>
    </font>
    <font>
      <sz val="11"/>
      <color theme="0"/>
      <name val="ＭＳ Ｐゴシック"/>
      <family val="3"/>
    </font>
    <font>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rgb="FF002060"/>
      <name val="ＭＳ Ｐゴシック"/>
      <family val="3"/>
    </font>
    <font>
      <b/>
      <sz val="11"/>
      <color theme="0"/>
      <name val="Calibri"/>
      <family val="3"/>
    </font>
    <font>
      <b/>
      <sz val="12"/>
      <color rgb="FFFF0000"/>
      <name val="ＭＳ Ｐゴシック"/>
      <family val="3"/>
    </font>
    <font>
      <sz val="8"/>
      <color rgb="FF000000"/>
      <name val="ＭＳ Ｐゴシック"/>
      <family val="3"/>
    </font>
    <font>
      <sz val="8"/>
      <color rgb="FF002060"/>
      <name val="ＭＳ Ｐ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FF99CC"/>
        <bgColor indexed="64"/>
      </patternFill>
    </fill>
    <fill>
      <patternFill patternType="solid">
        <fgColor rgb="FFFFFF00"/>
        <bgColor indexed="64"/>
      </patternFill>
    </fill>
    <fill>
      <patternFill patternType="solid">
        <fgColor theme="0"/>
        <bgColor indexed="64"/>
      </patternFill>
    </fill>
    <fill>
      <patternFill patternType="solid">
        <fgColor rgb="FF99FF99"/>
        <bgColor indexed="64"/>
      </patternFill>
    </fill>
    <fill>
      <patternFill patternType="solid">
        <fgColor theme="1"/>
        <bgColor indexed="64"/>
      </patternFill>
    </fill>
    <fill>
      <patternFill patternType="solid">
        <fgColor rgb="FF00B050"/>
        <bgColor indexed="64"/>
      </patternFill>
    </fill>
    <fill>
      <patternFill patternType="solid">
        <fgColor theme="0" tint="-0.1499900072813034"/>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border>
    <border>
      <left/>
      <right/>
      <top style="thin"/>
      <bottom style="thin"/>
    </border>
    <border>
      <left style="thin"/>
      <right/>
      <top style="thin"/>
      <bottom style="thin"/>
    </border>
    <border diagonalDown="1">
      <left style="medium"/>
      <right style="medium"/>
      <top style="medium"/>
      <bottom style="medium"/>
      <diagonal style="thin"/>
    </border>
    <border>
      <left style="medium"/>
      <right style="double"/>
      <top style="medium"/>
      <bottom style="medium"/>
    </border>
    <border>
      <left style="medium"/>
      <right style="medium"/>
      <top style="medium"/>
      <bottom style="medium"/>
    </border>
    <border>
      <left/>
      <right/>
      <top style="medium"/>
      <bottom/>
    </border>
    <border>
      <left style="medium"/>
      <right style="double"/>
      <top/>
      <bottom style="thin"/>
    </border>
    <border>
      <left style="medium"/>
      <right style="double"/>
      <top style="thin"/>
      <bottom/>
    </border>
    <border>
      <left/>
      <right/>
      <top/>
      <bottom style="thin"/>
    </border>
    <border>
      <left/>
      <right style="thin"/>
      <top/>
      <bottom style="thin"/>
    </border>
    <border>
      <left/>
      <right style="thin"/>
      <top style="thin"/>
      <bottom style="thin"/>
    </border>
    <border>
      <left/>
      <right/>
      <top style="thin"/>
      <bottom/>
    </border>
    <border>
      <left/>
      <right style="thin"/>
      <top style="thin"/>
      <bottom/>
    </border>
    <border>
      <left style="medium"/>
      <right style="medium"/>
      <top/>
      <bottom style="thin"/>
    </border>
    <border>
      <left style="medium"/>
      <right style="medium"/>
      <top style="thin"/>
      <bottom style="medium"/>
    </border>
    <border>
      <left style="thin"/>
      <right style="thin"/>
      <top/>
      <bottom style="thin"/>
    </border>
    <border>
      <left/>
      <right/>
      <top/>
      <bottom style="medium"/>
    </border>
    <border>
      <left style="thin"/>
      <right style="thin"/>
      <top style="medium"/>
      <bottom style="thin"/>
    </border>
    <border>
      <left style="thin"/>
      <right style="thin"/>
      <top style="thin"/>
      <bottom style="medium"/>
    </border>
    <border>
      <left style="medium"/>
      <right/>
      <top/>
      <bottom style="medium"/>
    </border>
    <border>
      <left style="thin"/>
      <right style="thin"/>
      <top/>
      <bottom style="medium"/>
    </border>
    <border>
      <left style="double"/>
      <right/>
      <top style="thin"/>
      <bottom style="medium"/>
    </border>
    <border>
      <left style="thin"/>
      <right/>
      <top style="medium"/>
      <bottom style="thin"/>
    </border>
    <border>
      <left style="thin"/>
      <right/>
      <top style="thin"/>
      <bottom style="medium"/>
    </border>
    <border>
      <left style="thin"/>
      <right/>
      <top/>
      <bottom style="medium"/>
    </border>
    <border>
      <left style="medium"/>
      <right style="medium"/>
      <top style="medium"/>
      <bottom style="thin"/>
    </border>
    <border>
      <left style="medium"/>
      <right style="medium"/>
      <top style="thin"/>
      <bottom/>
    </border>
    <border>
      <left style="thin">
        <color theme="0" tint="-0.4999699890613556"/>
      </left>
      <right style="thin">
        <color theme="0" tint="-0.4999699890613556"/>
      </right>
      <top style="thin">
        <color theme="0" tint="-0.4999699890613556"/>
      </top>
      <bottom style="thin">
        <color theme="0" tint="-0.4999699890613556"/>
      </bottom>
    </border>
    <border>
      <left/>
      <right style="thin"/>
      <top style="medium"/>
      <bottom style="medium"/>
    </border>
    <border>
      <left style="thin"/>
      <right style="thin"/>
      <top style="medium"/>
      <bottom style="medium"/>
    </border>
    <border>
      <left style="medium"/>
      <right style="medium"/>
      <top/>
      <bottom style="medium"/>
    </border>
    <border>
      <left style="thin"/>
      <right/>
      <top/>
      <bottom/>
    </border>
    <border>
      <left/>
      <right style="thin"/>
      <top/>
      <bottom/>
    </border>
    <border>
      <left style="medium"/>
      <right style="medium"/>
      <top style="medium"/>
      <bottom/>
    </border>
    <border>
      <left style="medium"/>
      <right/>
      <top style="medium"/>
      <bottom/>
    </border>
    <border>
      <left/>
      <right style="medium"/>
      <top style="medium"/>
      <bottom/>
    </border>
    <border>
      <left/>
      <right style="medium"/>
      <top/>
      <bottom style="medium"/>
    </border>
    <border>
      <left style="thin"/>
      <right style="thin"/>
      <top/>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248">
    <xf numFmtId="0" fontId="0" fillId="0" borderId="0" xfId="0" applyAlignment="1">
      <alignment/>
    </xf>
    <xf numFmtId="38" fontId="0" fillId="0" borderId="0" xfId="49" applyFont="1" applyAlignment="1">
      <alignment/>
    </xf>
    <xf numFmtId="38" fontId="0" fillId="0" borderId="0" xfId="49" applyFont="1" applyAlignment="1">
      <alignment horizontal="center"/>
    </xf>
    <xf numFmtId="38" fontId="0" fillId="0" borderId="10" xfId="49" applyFont="1" applyBorder="1" applyAlignment="1">
      <alignment horizontal="center"/>
    </xf>
    <xf numFmtId="38" fontId="0" fillId="0" borderId="11" xfId="49" applyFont="1" applyBorder="1" applyAlignment="1">
      <alignment horizontal="center"/>
    </xf>
    <xf numFmtId="38" fontId="0" fillId="0" borderId="0" xfId="49" applyFont="1" applyBorder="1" applyAlignment="1">
      <alignment vertical="center" wrapText="1"/>
    </xf>
    <xf numFmtId="38" fontId="0" fillId="0" borderId="12" xfId="49" applyFont="1" applyBorder="1" applyAlignment="1">
      <alignment horizontal="center"/>
    </xf>
    <xf numFmtId="38" fontId="3" fillId="0" borderId="0" xfId="49" applyFont="1" applyAlignment="1">
      <alignment horizontal="center"/>
    </xf>
    <xf numFmtId="38" fontId="4" fillId="0" borderId="0" xfId="49" applyFont="1" applyAlignment="1">
      <alignment horizontal="left"/>
    </xf>
    <xf numFmtId="38" fontId="5" fillId="0" borderId="13" xfId="49" applyFont="1" applyBorder="1" applyAlignment="1">
      <alignment horizontal="center"/>
    </xf>
    <xf numFmtId="38" fontId="5" fillId="0" borderId="0" xfId="49" applyFont="1" applyAlignment="1">
      <alignment/>
    </xf>
    <xf numFmtId="38" fontId="5" fillId="0" borderId="14" xfId="49" applyFont="1" applyBorder="1" applyAlignment="1">
      <alignment horizontal="center"/>
    </xf>
    <xf numFmtId="38" fontId="5" fillId="0" borderId="0" xfId="49" applyFont="1" applyAlignment="1">
      <alignment horizontal="center"/>
    </xf>
    <xf numFmtId="38" fontId="0" fillId="0" borderId="0" xfId="49" applyFont="1" applyAlignment="1">
      <alignment horizontal="left"/>
    </xf>
    <xf numFmtId="0" fontId="6" fillId="0" borderId="0" xfId="0" applyFont="1" applyAlignment="1">
      <alignment horizontal="right"/>
    </xf>
    <xf numFmtId="0" fontId="0" fillId="0" borderId="0" xfId="0" applyAlignment="1">
      <alignment vertical="center"/>
    </xf>
    <xf numFmtId="0" fontId="0" fillId="0" borderId="0" xfId="0" applyAlignment="1">
      <alignment horizontal="right" vertical="center"/>
    </xf>
    <xf numFmtId="0" fontId="1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horizontal="left" vertical="center"/>
    </xf>
    <xf numFmtId="0" fontId="8"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0" fontId="9" fillId="0" borderId="0" xfId="0" applyFont="1" applyAlignment="1">
      <alignment horizontal="left" vertical="center"/>
    </xf>
    <xf numFmtId="0" fontId="16" fillId="0" borderId="15" xfId="0" applyFont="1" applyBorder="1" applyAlignment="1">
      <alignment vertical="center"/>
    </xf>
    <xf numFmtId="0" fontId="16" fillId="0" borderId="16" xfId="0" applyFont="1" applyBorder="1" applyAlignment="1">
      <alignment horizontal="center" vertical="center"/>
    </xf>
    <xf numFmtId="49" fontId="17" fillId="0" borderId="17" xfId="0" applyNumberFormat="1" applyFont="1" applyBorder="1" applyAlignment="1">
      <alignment horizontal="center" vertical="center" wrapText="1"/>
    </xf>
    <xf numFmtId="0" fontId="9" fillId="0" borderId="18" xfId="0" applyFont="1" applyFill="1" applyBorder="1" applyAlignment="1">
      <alignment horizontal="left" vertical="center"/>
    </xf>
    <xf numFmtId="0" fontId="18" fillId="0" borderId="18" xfId="0" applyFont="1" applyFill="1" applyBorder="1" applyAlignment="1">
      <alignment vertical="center"/>
    </xf>
    <xf numFmtId="0" fontId="18" fillId="0" borderId="0" xfId="0" applyFont="1" applyAlignment="1">
      <alignment vertical="center"/>
    </xf>
    <xf numFmtId="0" fontId="6" fillId="0" borderId="0" xfId="0" applyFont="1" applyBorder="1" applyAlignment="1">
      <alignment horizontal="right"/>
    </xf>
    <xf numFmtId="0" fontId="0" fillId="0" borderId="10" xfId="0" applyBorder="1" applyAlignment="1">
      <alignment horizontal="center" vertical="center"/>
    </xf>
    <xf numFmtId="177" fontId="19" fillId="0" borderId="19" xfId="0" applyNumberFormat="1" applyFont="1" applyBorder="1" applyAlignment="1">
      <alignment horizontal="center"/>
    </xf>
    <xf numFmtId="177" fontId="19" fillId="0" borderId="20" xfId="0" applyNumberFormat="1" applyFont="1" applyBorder="1" applyAlignment="1">
      <alignment horizontal="center"/>
    </xf>
    <xf numFmtId="177" fontId="19" fillId="0" borderId="16" xfId="0" applyNumberFormat="1" applyFont="1" applyBorder="1" applyAlignment="1">
      <alignment horizontal="center"/>
    </xf>
    <xf numFmtId="38" fontId="5" fillId="0" borderId="10" xfId="49" applyFont="1" applyBorder="1" applyAlignment="1">
      <alignment/>
    </xf>
    <xf numFmtId="38" fontId="0" fillId="33" borderId="17" xfId="49" applyFont="1" applyFill="1" applyBorder="1" applyAlignment="1">
      <alignment horizontal="center"/>
    </xf>
    <xf numFmtId="38" fontId="0" fillId="0" borderId="21" xfId="49" applyFont="1" applyBorder="1" applyAlignment="1">
      <alignment horizontal="center"/>
    </xf>
    <xf numFmtId="38" fontId="0" fillId="0" borderId="22" xfId="49" applyFont="1" applyBorder="1" applyAlignment="1">
      <alignment horizontal="center"/>
    </xf>
    <xf numFmtId="38" fontId="0" fillId="0" borderId="13" xfId="49" applyFont="1" applyBorder="1" applyAlignment="1">
      <alignment horizontal="center"/>
    </xf>
    <xf numFmtId="38" fontId="0" fillId="0" borderId="23" xfId="49" applyFont="1" applyBorder="1" applyAlignment="1">
      <alignment horizontal="center"/>
    </xf>
    <xf numFmtId="178" fontId="0" fillId="0" borderId="10" xfId="49" applyNumberFormat="1" applyFont="1" applyBorder="1" applyAlignment="1">
      <alignment horizontal="center"/>
    </xf>
    <xf numFmtId="38" fontId="5" fillId="0" borderId="10" xfId="49" applyFont="1" applyBorder="1" applyAlignment="1">
      <alignment horizontal="center"/>
    </xf>
    <xf numFmtId="38" fontId="0" fillId="0" borderId="0" xfId="49" applyFont="1" applyBorder="1" applyAlignment="1">
      <alignment horizontal="center"/>
    </xf>
    <xf numFmtId="38" fontId="0" fillId="0" borderId="0" xfId="49" applyFont="1" applyBorder="1" applyAlignment="1">
      <alignment/>
    </xf>
    <xf numFmtId="38" fontId="0" fillId="0" borderId="17" xfId="49" applyFont="1" applyBorder="1" applyAlignment="1">
      <alignment horizontal="center"/>
    </xf>
    <xf numFmtId="0" fontId="0" fillId="0" borderId="14" xfId="0" applyBorder="1" applyAlignment="1">
      <alignment/>
    </xf>
    <xf numFmtId="0" fontId="0" fillId="0" borderId="0" xfId="0" applyBorder="1" applyAlignment="1">
      <alignment vertical="center" wrapText="1"/>
    </xf>
    <xf numFmtId="0" fontId="23" fillId="0" borderId="0" xfId="0" applyFont="1" applyAlignment="1">
      <alignment/>
    </xf>
    <xf numFmtId="38" fontId="85" fillId="0" borderId="0" xfId="49" applyFont="1" applyAlignment="1">
      <alignment vertical="top"/>
    </xf>
    <xf numFmtId="38" fontId="85" fillId="0" borderId="0" xfId="49" applyFont="1" applyAlignment="1">
      <alignment horizontal="left" vertical="top"/>
    </xf>
    <xf numFmtId="38" fontId="0" fillId="13" borderId="10" xfId="49" applyFont="1" applyFill="1" applyBorder="1" applyAlignment="1">
      <alignment horizontal="center"/>
    </xf>
    <xf numFmtId="38" fontId="0" fillId="13" borderId="10" xfId="49" applyFont="1" applyFill="1" applyBorder="1" applyAlignment="1">
      <alignment horizontal="center"/>
    </xf>
    <xf numFmtId="38" fontId="0" fillId="13" borderId="22" xfId="49" applyFont="1" applyFill="1" applyBorder="1" applyAlignment="1">
      <alignment horizontal="center"/>
    </xf>
    <xf numFmtId="38" fontId="0" fillId="13" borderId="23" xfId="49" applyFont="1" applyFill="1" applyBorder="1" applyAlignment="1">
      <alignment horizontal="center"/>
    </xf>
    <xf numFmtId="38" fontId="0" fillId="13" borderId="10" xfId="49" applyFont="1" applyFill="1" applyBorder="1" applyAlignment="1">
      <alignment horizontal="center"/>
    </xf>
    <xf numFmtId="38" fontId="0" fillId="13" borderId="17" xfId="49" applyFont="1" applyFill="1" applyBorder="1" applyAlignment="1">
      <alignment horizontal="center"/>
    </xf>
    <xf numFmtId="38" fontId="0" fillId="34" borderId="17" xfId="49" applyFont="1" applyFill="1" applyBorder="1" applyAlignment="1" applyProtection="1">
      <alignment horizontal="center"/>
      <protection locked="0"/>
    </xf>
    <xf numFmtId="38" fontId="0" fillId="35" borderId="17" xfId="49" applyFont="1" applyFill="1" applyBorder="1" applyAlignment="1" applyProtection="1">
      <alignment horizontal="center"/>
      <protection locked="0"/>
    </xf>
    <xf numFmtId="0" fontId="0" fillId="0" borderId="12" xfId="0" applyBorder="1" applyAlignment="1" applyProtection="1">
      <alignment/>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177" fontId="20" fillId="0" borderId="26" xfId="0" applyNumberFormat="1" applyFont="1" applyBorder="1" applyAlignment="1" applyProtection="1">
      <alignment horizontal="center"/>
      <protection locked="0"/>
    </xf>
    <xf numFmtId="38" fontId="85" fillId="0" borderId="0" xfId="49" applyFont="1" applyAlignment="1">
      <alignment/>
    </xf>
    <xf numFmtId="0" fontId="0" fillId="0" borderId="0" xfId="0" applyFill="1" applyAlignment="1">
      <alignment/>
    </xf>
    <xf numFmtId="0" fontId="0" fillId="0" borderId="0" xfId="0" applyAlignment="1" applyProtection="1">
      <alignment/>
      <protection locked="0"/>
    </xf>
    <xf numFmtId="0" fontId="10" fillId="0" borderId="0" xfId="0" applyFont="1" applyAlignment="1">
      <alignment/>
    </xf>
    <xf numFmtId="49" fontId="17" fillId="36" borderId="17" xfId="0" applyNumberFormat="1" applyFont="1" applyFill="1" applyBorder="1" applyAlignment="1">
      <alignment horizontal="center" vertical="center" wrapText="1"/>
    </xf>
    <xf numFmtId="38" fontId="0" fillId="34" borderId="17" xfId="49" applyFont="1" applyFill="1" applyBorder="1" applyAlignment="1" applyProtection="1">
      <alignment horizontal="center" vertical="center"/>
      <protection locked="0"/>
    </xf>
    <xf numFmtId="38" fontId="0" fillId="0" borderId="0" xfId="49" applyFont="1" applyAlignment="1">
      <alignment horizontal="center" vertical="center"/>
    </xf>
    <xf numFmtId="38" fontId="24" fillId="37" borderId="0" xfId="49" applyFont="1" applyFill="1" applyAlignment="1">
      <alignment horizontal="left" vertical="center"/>
    </xf>
    <xf numFmtId="38" fontId="0" fillId="37" borderId="0" xfId="49" applyFont="1" applyFill="1" applyAlignment="1">
      <alignment/>
    </xf>
    <xf numFmtId="38" fontId="0" fillId="35" borderId="17" xfId="49" applyFont="1" applyFill="1" applyBorder="1" applyAlignment="1" applyProtection="1">
      <alignment horizontal="center" vertical="center"/>
      <protection locked="0"/>
    </xf>
    <xf numFmtId="3" fontId="0" fillId="0" borderId="10" xfId="0" applyNumberFormat="1" applyBorder="1" applyAlignment="1">
      <alignment/>
    </xf>
    <xf numFmtId="176" fontId="15" fillId="0" borderId="27" xfId="0" applyNumberFormat="1" applyFont="1" applyBorder="1" applyAlignment="1">
      <alignment horizontal="center" vertical="center"/>
    </xf>
    <xf numFmtId="0" fontId="17" fillId="0" borderId="17" xfId="0" applyFont="1" applyBorder="1" applyAlignment="1">
      <alignment horizontal="center" vertical="center" wrapText="1"/>
    </xf>
    <xf numFmtId="49" fontId="0" fillId="0" borderId="0" xfId="49" applyNumberFormat="1" applyFont="1" applyAlignment="1">
      <alignment/>
    </xf>
    <xf numFmtId="0" fontId="0" fillId="0" borderId="24" xfId="0" applyBorder="1" applyAlignment="1" applyProtection="1">
      <alignment/>
      <protection locked="0"/>
    </xf>
    <xf numFmtId="0" fontId="0" fillId="0" borderId="21" xfId="0" applyBorder="1" applyAlignment="1" applyProtection="1">
      <alignment/>
      <protection locked="0"/>
    </xf>
    <xf numFmtId="0" fontId="0" fillId="0" borderId="28" xfId="0" applyBorder="1" applyAlignment="1">
      <alignment horizontal="center" vertical="center" wrapText="1"/>
    </xf>
    <xf numFmtId="0" fontId="0" fillId="0" borderId="13" xfId="0" applyBorder="1" applyAlignment="1" applyProtection="1">
      <alignment vertical="center" wrapText="1"/>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29" xfId="0" applyBorder="1" applyAlignment="1" applyProtection="1">
      <alignment horizontal="center" vertical="center" wrapText="1"/>
      <protection/>
    </xf>
    <xf numFmtId="38" fontId="25" fillId="37" borderId="21" xfId="49" applyFont="1" applyFill="1" applyBorder="1" applyAlignment="1" applyProtection="1">
      <alignment horizontal="center" vertical="top"/>
      <protection locked="0"/>
    </xf>
    <xf numFmtId="38" fontId="0" fillId="37" borderId="22" xfId="49" applyFont="1" applyFill="1" applyBorder="1" applyAlignment="1">
      <alignment/>
    </xf>
    <xf numFmtId="177" fontId="19" fillId="0" borderId="17" xfId="0" applyNumberFormat="1" applyFont="1" applyBorder="1" applyAlignment="1">
      <alignment horizontal="center"/>
    </xf>
    <xf numFmtId="177" fontId="19" fillId="0" borderId="21" xfId="0" applyNumberFormat="1" applyFont="1" applyBorder="1" applyAlignment="1" applyProtection="1">
      <alignment horizontal="center"/>
      <protection locked="0"/>
    </xf>
    <xf numFmtId="177" fontId="19" fillId="0" borderId="30" xfId="0" applyNumberFormat="1" applyFont="1" applyBorder="1" applyAlignment="1" applyProtection="1">
      <alignment horizontal="center"/>
      <protection locked="0"/>
    </xf>
    <xf numFmtId="177" fontId="19" fillId="0" borderId="10" xfId="0" applyNumberFormat="1" applyFont="1" applyBorder="1" applyAlignment="1" applyProtection="1">
      <alignment horizontal="center"/>
      <protection locked="0"/>
    </xf>
    <xf numFmtId="177" fontId="19" fillId="0" borderId="31" xfId="0" applyNumberFormat="1" applyFont="1" applyBorder="1" applyAlignment="1">
      <alignment horizontal="center"/>
    </xf>
    <xf numFmtId="177" fontId="19" fillId="0" borderId="32" xfId="0" applyNumberFormat="1" applyFont="1" applyBorder="1" applyAlignment="1">
      <alignment horizontal="center"/>
    </xf>
    <xf numFmtId="177" fontId="19" fillId="0" borderId="33" xfId="0" applyNumberFormat="1" applyFont="1" applyBorder="1" applyAlignment="1">
      <alignment horizontal="center"/>
    </xf>
    <xf numFmtId="177" fontId="19" fillId="0" borderId="34" xfId="0" applyNumberFormat="1" applyFont="1" applyBorder="1" applyAlignment="1">
      <alignment horizontal="center"/>
    </xf>
    <xf numFmtId="177" fontId="19" fillId="0" borderId="35" xfId="0" applyNumberFormat="1" applyFont="1" applyBorder="1" applyAlignment="1" applyProtection="1">
      <alignment horizontal="center"/>
      <protection locked="0"/>
    </xf>
    <xf numFmtId="177" fontId="19" fillId="0" borderId="14" xfId="0" applyNumberFormat="1" applyFont="1" applyBorder="1" applyAlignment="1" applyProtection="1">
      <alignment horizontal="center"/>
      <protection locked="0"/>
    </xf>
    <xf numFmtId="177" fontId="19" fillId="0" borderId="36" xfId="0" applyNumberFormat="1" applyFont="1" applyBorder="1" applyAlignment="1">
      <alignment horizontal="center"/>
    </xf>
    <xf numFmtId="177" fontId="19" fillId="0" borderId="37" xfId="0" applyNumberFormat="1" applyFont="1" applyBorder="1" applyAlignment="1">
      <alignment horizontal="center"/>
    </xf>
    <xf numFmtId="177" fontId="20" fillId="0" borderId="38" xfId="0" applyNumberFormat="1" applyFont="1" applyBorder="1" applyAlignment="1" applyProtection="1">
      <alignment horizontal="center"/>
      <protection locked="0"/>
    </xf>
    <xf numFmtId="177" fontId="19" fillId="0" borderId="39" xfId="0" applyNumberFormat="1" applyFont="1" applyBorder="1" applyAlignment="1">
      <alignment horizontal="center"/>
    </xf>
    <xf numFmtId="179" fontId="15" fillId="0" borderId="26" xfId="0" applyNumberFormat="1" applyFont="1" applyBorder="1" applyAlignment="1">
      <alignment horizontal="center" vertical="center"/>
    </xf>
    <xf numFmtId="0" fontId="0" fillId="28" borderId="40" xfId="0" applyFill="1" applyBorder="1" applyAlignment="1">
      <alignment vertical="center"/>
    </xf>
    <xf numFmtId="0" fontId="0" fillId="38" borderId="40" xfId="0" applyFill="1" applyBorder="1" applyAlignment="1">
      <alignment vertical="center"/>
    </xf>
    <xf numFmtId="0" fontId="86" fillId="39" borderId="40" xfId="0" applyFont="1" applyFill="1" applyBorder="1" applyAlignment="1">
      <alignment vertical="center"/>
    </xf>
    <xf numFmtId="0" fontId="0" fillId="0" borderId="0" xfId="0" applyFill="1" applyBorder="1" applyAlignment="1">
      <alignment vertical="center"/>
    </xf>
    <xf numFmtId="0" fontId="75" fillId="0" borderId="0" xfId="0" applyFont="1" applyFill="1" applyBorder="1" applyAlignment="1">
      <alignment vertical="center"/>
    </xf>
    <xf numFmtId="0" fontId="87" fillId="0" borderId="0" xfId="0" applyFont="1" applyFill="1" applyBorder="1" applyAlignment="1">
      <alignment vertical="center"/>
    </xf>
    <xf numFmtId="0" fontId="28" fillId="0" borderId="0" xfId="0" applyFont="1" applyAlignment="1">
      <alignment/>
    </xf>
    <xf numFmtId="0" fontId="71" fillId="0" borderId="0" xfId="43" applyAlignment="1">
      <alignment/>
    </xf>
    <xf numFmtId="0" fontId="29" fillId="7" borderId="0" xfId="0" applyFont="1" applyFill="1" applyAlignment="1">
      <alignment/>
    </xf>
    <xf numFmtId="0" fontId="0" fillId="7" borderId="0" xfId="0" applyFill="1" applyAlignment="1">
      <alignment/>
    </xf>
    <xf numFmtId="38" fontId="0" fillId="34" borderId="17" xfId="49" applyFont="1" applyFill="1" applyBorder="1" applyAlignment="1" applyProtection="1">
      <alignment horizontal="center"/>
      <protection locked="0"/>
    </xf>
    <xf numFmtId="0" fontId="33" fillId="0" borderId="0" xfId="0" applyFont="1" applyAlignment="1">
      <alignment vertical="center" wrapText="1"/>
    </xf>
    <xf numFmtId="177" fontId="20" fillId="0" borderId="38" xfId="0" applyNumberFormat="1" applyFont="1" applyBorder="1" applyAlignment="1" applyProtection="1">
      <alignment horizontal="center"/>
      <protection/>
    </xf>
    <xf numFmtId="177" fontId="20" fillId="0" borderId="26" xfId="0" applyNumberFormat="1" applyFont="1" applyBorder="1" applyAlignment="1" applyProtection="1">
      <alignment horizontal="center"/>
      <protection/>
    </xf>
    <xf numFmtId="177" fontId="19" fillId="0" borderId="27" xfId="0" applyNumberFormat="1" applyFont="1" applyBorder="1" applyAlignment="1" applyProtection="1">
      <alignment horizontal="center"/>
      <protection/>
    </xf>
    <xf numFmtId="38" fontId="0" fillId="34" borderId="17" xfId="49" applyFont="1" applyFill="1" applyBorder="1" applyAlignment="1" applyProtection="1">
      <alignment horizontal="center"/>
      <protection locked="0"/>
    </xf>
    <xf numFmtId="0" fontId="17" fillId="0" borderId="41" xfId="0" applyFont="1" applyBorder="1" applyAlignment="1">
      <alignment horizontal="center" vertical="center"/>
    </xf>
    <xf numFmtId="0" fontId="17" fillId="0" borderId="42" xfId="0" applyFont="1" applyBorder="1" applyAlignment="1">
      <alignment horizontal="center" vertical="center"/>
    </xf>
    <xf numFmtId="38" fontId="0" fillId="33" borderId="43" xfId="49" applyFont="1" applyFill="1" applyBorder="1" applyAlignment="1">
      <alignment horizontal="center"/>
    </xf>
    <xf numFmtId="38" fontId="0" fillId="0" borderId="23" xfId="49" applyFont="1" applyBorder="1" applyAlignment="1">
      <alignment horizontal="center"/>
    </xf>
    <xf numFmtId="38" fontId="0" fillId="0" borderId="13" xfId="49" applyFont="1" applyBorder="1" applyAlignment="1">
      <alignment horizontal="center"/>
    </xf>
    <xf numFmtId="38" fontId="0" fillId="35" borderId="17" xfId="49" applyFont="1" applyFill="1" applyBorder="1" applyAlignment="1" applyProtection="1">
      <alignment horizontal="center"/>
      <protection locked="0"/>
    </xf>
    <xf numFmtId="0" fontId="88" fillId="0" borderId="0" xfId="0" applyFont="1" applyAlignment="1">
      <alignment/>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xf>
    <xf numFmtId="0" fontId="8" fillId="0" borderId="0" xfId="0" applyFont="1" applyBorder="1" applyAlignment="1" applyProtection="1">
      <alignment horizontal="left" vertical="center"/>
      <protection locked="0"/>
    </xf>
    <xf numFmtId="38" fontId="21" fillId="0" borderId="10" xfId="49" applyFont="1" applyBorder="1" applyAlignment="1">
      <alignment horizontal="center"/>
    </xf>
    <xf numFmtId="38" fontId="21" fillId="0" borderId="11" xfId="49" applyFont="1" applyBorder="1" applyAlignment="1">
      <alignment horizontal="center"/>
    </xf>
    <xf numFmtId="38" fontId="21" fillId="0" borderId="12" xfId="49" applyFont="1" applyBorder="1" applyAlignment="1">
      <alignment horizontal="center"/>
    </xf>
    <xf numFmtId="38" fontId="21" fillId="0" borderId="17" xfId="49" applyFont="1" applyBorder="1" applyAlignment="1">
      <alignment horizontal="center"/>
    </xf>
    <xf numFmtId="38" fontId="21" fillId="0" borderId="25" xfId="49" applyFont="1" applyBorder="1" applyAlignment="1">
      <alignment horizontal="center"/>
    </xf>
    <xf numFmtId="38" fontId="21" fillId="0" borderId="23" xfId="49" applyFont="1" applyBorder="1" applyAlignment="1">
      <alignment horizontal="center"/>
    </xf>
    <xf numFmtId="38" fontId="0" fillId="13" borderId="44" xfId="49" applyFont="1" applyFill="1" applyBorder="1" applyAlignment="1">
      <alignment horizontal="center" wrapText="1"/>
    </xf>
    <xf numFmtId="38" fontId="0" fillId="13" borderId="0" xfId="49" applyFont="1" applyFill="1" applyBorder="1" applyAlignment="1">
      <alignment horizontal="center" wrapText="1"/>
    </xf>
    <xf numFmtId="38" fontId="0" fillId="13" borderId="45" xfId="49" applyFont="1" applyFill="1" applyBorder="1" applyAlignment="1">
      <alignment horizontal="center" wrapText="1"/>
    </xf>
    <xf numFmtId="38" fontId="75" fillId="13" borderId="21" xfId="49" applyFont="1" applyFill="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38" fontId="0" fillId="40" borderId="23" xfId="49" applyFont="1" applyFill="1" applyBorder="1" applyAlignment="1">
      <alignment horizontal="center" vertical="center" wrapText="1"/>
    </xf>
    <xf numFmtId="38" fontId="0" fillId="40" borderId="23" xfId="49" applyFont="1" applyFill="1" applyBorder="1" applyAlignment="1">
      <alignment horizontal="center" vertical="center"/>
    </xf>
    <xf numFmtId="38" fontId="26" fillId="37" borderId="21" xfId="49" applyFont="1" applyFill="1" applyBorder="1" applyAlignment="1">
      <alignment horizontal="right" vertical="center"/>
    </xf>
    <xf numFmtId="38" fontId="0" fillId="13" borderId="44" xfId="49" applyFont="1" applyFill="1" applyBorder="1" applyAlignment="1">
      <alignment horizontal="center"/>
    </xf>
    <xf numFmtId="38" fontId="0" fillId="13" borderId="0" xfId="49" applyFont="1" applyFill="1" applyBorder="1" applyAlignment="1">
      <alignment horizontal="center"/>
    </xf>
    <xf numFmtId="38" fontId="0" fillId="13" borderId="45" xfId="49" applyFont="1" applyFill="1" applyBorder="1" applyAlignment="1">
      <alignment horizontal="center"/>
    </xf>
    <xf numFmtId="38" fontId="89" fillId="0" borderId="21" xfId="49" applyFont="1" applyBorder="1" applyAlignment="1">
      <alignment vertical="center" wrapText="1"/>
    </xf>
    <xf numFmtId="0" fontId="0" fillId="0" borderId="21" xfId="0" applyBorder="1" applyAlignment="1">
      <alignment vertical="center"/>
    </xf>
    <xf numFmtId="38" fontId="75" fillId="13" borderId="12" xfId="49" applyFont="1" applyFill="1" applyBorder="1" applyAlignment="1">
      <alignment horizontal="center" wrapText="1"/>
    </xf>
    <xf numFmtId="38" fontId="75" fillId="13" borderId="24" xfId="49" applyFont="1" applyFill="1" applyBorder="1" applyAlignment="1">
      <alignment horizontal="center" wrapText="1"/>
    </xf>
    <xf numFmtId="38" fontId="75" fillId="13" borderId="25" xfId="49" applyFont="1" applyFill="1" applyBorder="1" applyAlignment="1">
      <alignment horizontal="center" wrapText="1"/>
    </xf>
    <xf numFmtId="38" fontId="85" fillId="0" borderId="0" xfId="49" applyFont="1" applyAlignment="1">
      <alignment horizontal="center" vertical="top" wrapText="1"/>
    </xf>
    <xf numFmtId="38" fontId="0" fillId="40" borderId="23" xfId="49" applyFont="1" applyFill="1" applyBorder="1" applyAlignment="1">
      <alignment horizontal="center" vertical="top" wrapText="1"/>
    </xf>
    <xf numFmtId="38" fontId="0" fillId="40" borderId="10" xfId="49" applyFont="1" applyFill="1" applyBorder="1" applyAlignment="1">
      <alignment horizontal="center" vertical="center" textRotation="255"/>
    </xf>
    <xf numFmtId="38" fontId="0" fillId="34" borderId="46" xfId="49" applyFont="1" applyFill="1" applyBorder="1" applyAlignment="1" applyProtection="1">
      <alignment horizontal="center" vertical="center"/>
      <protection locked="0"/>
    </xf>
    <xf numFmtId="38" fontId="0" fillId="34" borderId="43" xfId="49" applyFont="1" applyFill="1" applyBorder="1" applyAlignment="1" applyProtection="1">
      <alignment horizontal="center" vertical="center"/>
      <protection locked="0"/>
    </xf>
    <xf numFmtId="38" fontId="24" fillId="0" borderId="47" xfId="49" applyFont="1" applyBorder="1" applyAlignment="1">
      <alignment horizontal="center"/>
    </xf>
    <xf numFmtId="38" fontId="24" fillId="0" borderId="18" xfId="49" applyFont="1" applyBorder="1" applyAlignment="1">
      <alignment horizontal="center"/>
    </xf>
    <xf numFmtId="38" fontId="24" fillId="0" borderId="48" xfId="49" applyFont="1" applyBorder="1" applyAlignment="1">
      <alignment horizontal="center"/>
    </xf>
    <xf numFmtId="38" fontId="24" fillId="0" borderId="32" xfId="49" applyFont="1" applyBorder="1" applyAlignment="1">
      <alignment horizontal="center"/>
    </xf>
    <xf numFmtId="38" fontId="24" fillId="0" borderId="29" xfId="49" applyFont="1" applyBorder="1" applyAlignment="1">
      <alignment horizontal="center"/>
    </xf>
    <xf numFmtId="38" fontId="24" fillId="0" borderId="49" xfId="49" applyFont="1" applyBorder="1" applyAlignment="1">
      <alignment horizontal="center"/>
    </xf>
    <xf numFmtId="38" fontId="0" fillId="0" borderId="10" xfId="49" applyFont="1" applyBorder="1" applyAlignment="1">
      <alignment horizontal="center"/>
    </xf>
    <xf numFmtId="38" fontId="0" fillId="0" borderId="14" xfId="49" applyFont="1" applyBorder="1" applyAlignment="1">
      <alignment horizontal="center"/>
    </xf>
    <xf numFmtId="38" fontId="0" fillId="40" borderId="11" xfId="49" applyFont="1" applyFill="1" applyBorder="1" applyAlignment="1">
      <alignment horizontal="center" vertical="center" textRotation="255"/>
    </xf>
    <xf numFmtId="38" fontId="0" fillId="40" borderId="50" xfId="49" applyFont="1" applyFill="1" applyBorder="1" applyAlignment="1">
      <alignment horizontal="center" vertical="center" textRotation="255"/>
    </xf>
    <xf numFmtId="38" fontId="0" fillId="40" borderId="28" xfId="49" applyFont="1" applyFill="1" applyBorder="1" applyAlignment="1">
      <alignment horizontal="center" vertical="center" textRotation="255"/>
    </xf>
    <xf numFmtId="38" fontId="5" fillId="0" borderId="14" xfId="49" applyFont="1" applyBorder="1" applyAlignment="1">
      <alignment horizontal="center" vertical="center" wrapText="1"/>
    </xf>
    <xf numFmtId="38" fontId="5" fillId="0" borderId="10" xfId="49" applyFont="1" applyBorder="1" applyAlignment="1">
      <alignment horizontal="center" vertical="center" wrapText="1"/>
    </xf>
    <xf numFmtId="38" fontId="5" fillId="0" borderId="12" xfId="49" applyFont="1" applyBorder="1" applyAlignment="1">
      <alignment horizontal="center" vertical="center"/>
    </xf>
    <xf numFmtId="38" fontId="5" fillId="0" borderId="51" xfId="49" applyFont="1" applyBorder="1" applyAlignment="1">
      <alignment horizontal="center" vertical="center"/>
    </xf>
    <xf numFmtId="38" fontId="0" fillId="40" borderId="11" xfId="49" applyFont="1" applyFill="1" applyBorder="1" applyAlignment="1">
      <alignment horizontal="center" vertical="center" wrapText="1"/>
    </xf>
    <xf numFmtId="38" fontId="0" fillId="40" borderId="28" xfId="49" applyFont="1" applyFill="1" applyBorder="1" applyAlignment="1">
      <alignment horizontal="center" vertical="center" wrapText="1"/>
    </xf>
    <xf numFmtId="0" fontId="0" fillId="0" borderId="21" xfId="0" applyBorder="1" applyAlignment="1">
      <alignment vertical="center" wrapText="1"/>
    </xf>
    <xf numFmtId="38" fontId="0" fillId="0" borderId="0" xfId="49" applyFont="1" applyAlignment="1">
      <alignment horizontal="center"/>
    </xf>
    <xf numFmtId="38" fontId="5" fillId="0" borderId="12" xfId="49" applyFont="1" applyBorder="1" applyAlignment="1">
      <alignment horizontal="center" vertical="center" wrapText="1"/>
    </xf>
    <xf numFmtId="0" fontId="0" fillId="0" borderId="51" xfId="0" applyBorder="1" applyAlignment="1">
      <alignment horizontal="center" vertical="center"/>
    </xf>
    <xf numFmtId="38" fontId="0" fillId="40" borderId="23" xfId="49" applyFont="1" applyFill="1" applyBorder="1" applyAlignment="1">
      <alignment horizontal="center" vertical="center" wrapText="1"/>
    </xf>
    <xf numFmtId="38" fontId="0" fillId="0" borderId="23" xfId="49" applyFont="1" applyBorder="1" applyAlignment="1">
      <alignment horizontal="center" vertical="center"/>
    </xf>
    <xf numFmtId="38" fontId="0" fillId="0" borderId="23" xfId="49" applyFont="1" applyBorder="1" applyAlignment="1">
      <alignment horizontal="center" vertical="top" wrapText="1"/>
    </xf>
    <xf numFmtId="0" fontId="0" fillId="0" borderId="10" xfId="0" applyBorder="1" applyAlignment="1" applyProtection="1">
      <alignment horizontal="center"/>
      <protection locked="0"/>
    </xf>
    <xf numFmtId="0" fontId="0" fillId="0" borderId="10" xfId="0" applyBorder="1" applyAlignment="1">
      <alignment/>
    </xf>
    <xf numFmtId="0" fontId="21" fillId="0" borderId="0" xfId="0" applyFont="1" applyAlignment="1">
      <alignment vertical="top" wrapText="1"/>
    </xf>
    <xf numFmtId="0" fontId="21" fillId="0" borderId="10" xfId="0" applyFont="1" applyBorder="1" applyAlignment="1">
      <alignment vertical="center" wrapText="1"/>
    </xf>
    <xf numFmtId="0" fontId="0" fillId="0" borderId="11" xfId="0" applyFont="1" applyBorder="1" applyAlignment="1">
      <alignment horizontal="center" vertical="top" textRotation="255" wrapText="1"/>
    </xf>
    <xf numFmtId="0" fontId="0" fillId="0" borderId="50" xfId="0" applyFont="1" applyBorder="1" applyAlignment="1">
      <alignment horizontal="center" vertical="top" textRotation="255" wrapText="1"/>
    </xf>
    <xf numFmtId="0" fontId="0" fillId="0" borderId="28" xfId="0" applyFont="1" applyBorder="1" applyAlignment="1">
      <alignment horizontal="center" vertical="top" textRotation="255" wrapText="1"/>
    </xf>
    <xf numFmtId="0" fontId="0" fillId="0" borderId="11" xfId="0" applyBorder="1" applyAlignment="1">
      <alignment horizontal="center" vertical="center"/>
    </xf>
    <xf numFmtId="0" fontId="0" fillId="0" borderId="50" xfId="0" applyBorder="1" applyAlignment="1">
      <alignment horizontal="center" vertical="center"/>
    </xf>
    <xf numFmtId="0" fontId="0" fillId="0" borderId="28" xfId="0" applyBorder="1" applyAlignment="1">
      <alignment horizontal="center" vertical="center"/>
    </xf>
    <xf numFmtId="0" fontId="21" fillId="0" borderId="13" xfId="0" applyFont="1" applyBorder="1" applyAlignment="1" applyProtection="1">
      <alignment horizontal="center"/>
      <protection locked="0"/>
    </xf>
    <xf numFmtId="0" fontId="21" fillId="0" borderId="23" xfId="0" applyFont="1" applyBorder="1" applyAlignment="1" applyProtection="1">
      <alignment horizontal="center"/>
      <protection locked="0"/>
    </xf>
    <xf numFmtId="0" fontId="0" fillId="0" borderId="10" xfId="0" applyBorder="1" applyAlignment="1" applyProtection="1">
      <alignment/>
      <protection locked="0"/>
    </xf>
    <xf numFmtId="0" fontId="0" fillId="0" borderId="10" xfId="0" applyBorder="1" applyAlignment="1">
      <alignment/>
    </xf>
    <xf numFmtId="0" fontId="0" fillId="0" borderId="10" xfId="0" applyBorder="1" applyAlignment="1">
      <alignment horizontal="center" vertical="center"/>
    </xf>
    <xf numFmtId="38" fontId="0" fillId="0" borderId="23" xfId="49" applyFont="1" applyBorder="1" applyAlignment="1">
      <alignment horizontal="center" vertical="center" wrapText="1"/>
    </xf>
    <xf numFmtId="0" fontId="0" fillId="0" borderId="14"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2" xfId="0" applyBorder="1" applyAlignment="1" applyProtection="1">
      <alignment horizontal="center" wrapText="1"/>
      <protection locked="0"/>
    </xf>
    <xf numFmtId="0" fontId="0" fillId="0" borderId="51" xfId="0" applyBorder="1" applyAlignment="1" applyProtection="1">
      <alignment horizontal="center" wrapText="1"/>
      <protection locked="0"/>
    </xf>
    <xf numFmtId="0" fontId="0" fillId="0" borderId="24" xfId="0" applyBorder="1" applyAlignment="1" applyProtection="1">
      <alignment/>
      <protection locked="0"/>
    </xf>
    <xf numFmtId="0" fontId="0" fillId="0" borderId="25"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38" fontId="0" fillId="0" borderId="10" xfId="49" applyFont="1" applyBorder="1" applyAlignment="1">
      <alignment horizontal="center" vertical="center" textRotation="255"/>
    </xf>
    <xf numFmtId="38" fontId="0" fillId="0" borderId="11" xfId="49" applyFont="1" applyBorder="1" applyAlignment="1">
      <alignment horizontal="center" vertical="center" textRotation="255"/>
    </xf>
    <xf numFmtId="38" fontId="0" fillId="0" borderId="50" xfId="49" applyFont="1" applyBorder="1" applyAlignment="1">
      <alignment horizontal="center" vertical="center" textRotation="255"/>
    </xf>
    <xf numFmtId="38" fontId="0" fillId="0" borderId="28" xfId="49" applyFont="1" applyBorder="1" applyAlignment="1">
      <alignment horizontal="center" vertical="center" textRotation="255"/>
    </xf>
    <xf numFmtId="0" fontId="0" fillId="0" borderId="14"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14" xfId="0" applyBorder="1" applyAlignment="1" applyProtection="1">
      <alignment horizontal="distributed" indent="8"/>
      <protection/>
    </xf>
    <xf numFmtId="0" fontId="0" fillId="0" borderId="13" xfId="0" applyBorder="1" applyAlignment="1" applyProtection="1">
      <alignment horizontal="distributed" indent="8"/>
      <protection/>
    </xf>
    <xf numFmtId="0" fontId="0" fillId="0" borderId="23" xfId="0" applyBorder="1" applyAlignment="1" applyProtection="1">
      <alignment horizontal="distributed" indent="8"/>
      <protection/>
    </xf>
    <xf numFmtId="0" fontId="0" fillId="0" borderId="0" xfId="0" applyAlignment="1" applyProtection="1">
      <alignment horizontal="center"/>
      <protection locked="0"/>
    </xf>
    <xf numFmtId="38" fontId="5" fillId="0" borderId="12" xfId="49" applyFont="1" applyBorder="1" applyAlignment="1">
      <alignment horizontal="center" wrapText="1"/>
    </xf>
    <xf numFmtId="0" fontId="0" fillId="0" borderId="51" xfId="0" applyBorder="1" applyAlignment="1">
      <alignment horizontal="center"/>
    </xf>
    <xf numFmtId="0" fontId="21" fillId="0" borderId="0" xfId="0" applyFont="1" applyAlignment="1">
      <alignment horizontal="left" vertical="center" wrapText="1"/>
    </xf>
    <xf numFmtId="0" fontId="22" fillId="0" borderId="0" xfId="0" applyFont="1" applyAlignment="1">
      <alignment horizontal="center" vertical="center"/>
    </xf>
    <xf numFmtId="0" fontId="0" fillId="0" borderId="0" xfId="0" applyAlignment="1">
      <alignment horizontal="center" vertical="center"/>
    </xf>
    <xf numFmtId="0" fontId="0" fillId="0" borderId="23" xfId="0" applyBorder="1" applyAlignment="1" applyProtection="1">
      <alignment/>
      <protection locked="0"/>
    </xf>
    <xf numFmtId="38" fontId="0" fillId="13" borderId="10" xfId="49" applyFont="1" applyFill="1" applyBorder="1" applyAlignment="1">
      <alignment horizontal="center" vertical="center"/>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51" xfId="0" applyBorder="1" applyAlignment="1" applyProtection="1">
      <alignment/>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11" fillId="0" borderId="0" xfId="0" applyFont="1" applyAlignment="1">
      <alignment horizontal="center" vertical="center"/>
    </xf>
    <xf numFmtId="0" fontId="0" fillId="0" borderId="18"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16" fillId="0" borderId="0" xfId="0" applyFont="1" applyAlignment="1">
      <alignment horizontal="right" vertical="center"/>
    </xf>
    <xf numFmtId="0" fontId="27" fillId="0" borderId="52" xfId="0" applyFont="1" applyBorder="1" applyAlignment="1">
      <alignment horizontal="center" vertical="center"/>
    </xf>
    <xf numFmtId="0" fontId="27" fillId="0" borderId="53" xfId="0" applyFont="1" applyBorder="1" applyAlignment="1">
      <alignment horizontal="center" vertical="center"/>
    </xf>
    <xf numFmtId="0" fontId="27" fillId="0" borderId="54" xfId="0" applyFont="1" applyBorder="1" applyAlignment="1">
      <alignment horizontal="center" vertical="center"/>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6" fillId="0" borderId="0" xfId="0" applyFont="1" applyFill="1" applyBorder="1" applyAlignment="1">
      <alignment horizontal="right" vertical="center"/>
    </xf>
    <xf numFmtId="0" fontId="8" fillId="0" borderId="0"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30" fillId="0" borderId="52" xfId="0" applyFont="1" applyBorder="1" applyAlignment="1">
      <alignment horizontal="center" vertical="center"/>
    </xf>
    <xf numFmtId="0" fontId="30" fillId="0" borderId="53" xfId="0" applyFont="1" applyBorder="1" applyAlignment="1">
      <alignment horizontal="center" vertical="center"/>
    </xf>
    <xf numFmtId="0" fontId="30" fillId="0" borderId="54" xfId="0" applyFont="1" applyBorder="1" applyAlignment="1">
      <alignment horizontal="center" vertical="center"/>
    </xf>
    <xf numFmtId="0" fontId="0" fillId="0" borderId="14" xfId="0" applyBorder="1" applyAlignment="1">
      <alignment/>
    </xf>
    <xf numFmtId="0" fontId="0" fillId="0" borderId="13" xfId="0" applyBorder="1" applyAlignment="1">
      <alignment/>
    </xf>
    <xf numFmtId="0" fontId="0" fillId="0" borderId="23"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3</xdr:col>
      <xdr:colOff>590550</xdr:colOff>
      <xdr:row>26</xdr:row>
      <xdr:rowOff>352425</xdr:rowOff>
    </xdr:to>
    <xdr:sp>
      <xdr:nvSpPr>
        <xdr:cNvPr id="1" name="テキスト ボックス 1"/>
        <xdr:cNvSpPr txBox="1">
          <a:spLocks noChangeArrowheads="1"/>
        </xdr:cNvSpPr>
      </xdr:nvSpPr>
      <xdr:spPr>
        <a:xfrm>
          <a:off x="38100" y="6067425"/>
          <a:ext cx="3457575" cy="504825"/>
        </a:xfrm>
        <a:prstGeom prst="rect">
          <a:avLst/>
        </a:prstGeom>
        <a:solidFill>
          <a:srgbClr val="FAB0E5"/>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任意契約にご加入されない場合でも必ず各補償項目の</a:t>
          </a:r>
          <a:r>
            <a:rPr lang="en-US" cap="none" sz="1100" b="1" i="0" u="none" baseline="0">
              <a:solidFill>
                <a:srgbClr val="FF0000"/>
              </a:solidFill>
              <a:latin typeface="ＭＳ Ｐゴシック"/>
              <a:ea typeface="ＭＳ Ｐゴシック"/>
              <a:cs typeface="ＭＳ Ｐゴシック"/>
            </a:rPr>
            <a:t>加入口数に「０」をご入力ください。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352425</xdr:colOff>
      <xdr:row>9</xdr:row>
      <xdr:rowOff>123825</xdr:rowOff>
    </xdr:from>
    <xdr:to>
      <xdr:col>4</xdr:col>
      <xdr:colOff>676275</xdr:colOff>
      <xdr:row>10</xdr:row>
      <xdr:rowOff>304800</xdr:rowOff>
    </xdr:to>
    <xdr:sp>
      <xdr:nvSpPr>
        <xdr:cNvPr id="1" name="テキスト ボックス 2"/>
        <xdr:cNvSpPr txBox="1">
          <a:spLocks noChangeArrowheads="1"/>
        </xdr:cNvSpPr>
      </xdr:nvSpPr>
      <xdr:spPr>
        <a:xfrm>
          <a:off x="4657725" y="2676525"/>
          <a:ext cx="323850"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4</xdr:col>
      <xdr:colOff>314325</xdr:colOff>
      <xdr:row>9</xdr:row>
      <xdr:rowOff>85725</xdr:rowOff>
    </xdr:from>
    <xdr:to>
      <xdr:col>4</xdr:col>
      <xdr:colOff>762000</xdr:colOff>
      <xdr:row>10</xdr:row>
      <xdr:rowOff>314325</xdr:rowOff>
    </xdr:to>
    <xdr:sp>
      <xdr:nvSpPr>
        <xdr:cNvPr id="2" name="フローチャート : 結合子 3"/>
        <xdr:cNvSpPr>
          <a:spLocks/>
        </xdr:cNvSpPr>
      </xdr:nvSpPr>
      <xdr:spPr>
        <a:xfrm>
          <a:off x="4619625" y="2638425"/>
          <a:ext cx="447675" cy="400050"/>
        </a:xfrm>
        <a:prstGeom prst="flowChartConnector">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171450</xdr:colOff>
      <xdr:row>50</xdr:row>
      <xdr:rowOff>38100</xdr:rowOff>
    </xdr:from>
    <xdr:to>
      <xdr:col>5</xdr:col>
      <xdr:colOff>609600</xdr:colOff>
      <xdr:row>50</xdr:row>
      <xdr:rowOff>228600</xdr:rowOff>
    </xdr:to>
    <xdr:sp>
      <xdr:nvSpPr>
        <xdr:cNvPr id="3" name="フローチャート : 代替処理 4"/>
        <xdr:cNvSpPr>
          <a:spLocks/>
        </xdr:cNvSpPr>
      </xdr:nvSpPr>
      <xdr:spPr>
        <a:xfrm>
          <a:off x="5362575" y="10820400"/>
          <a:ext cx="438150" cy="190500"/>
        </a:xfrm>
        <a:prstGeom prst="flowChartAlternateProcess">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50</xdr:row>
      <xdr:rowOff>19050</xdr:rowOff>
    </xdr:from>
    <xdr:to>
      <xdr:col>5</xdr:col>
      <xdr:colOff>619125</xdr:colOff>
      <xdr:row>50</xdr:row>
      <xdr:rowOff>238125</xdr:rowOff>
    </xdr:to>
    <xdr:sp>
      <xdr:nvSpPr>
        <xdr:cNvPr id="4" name="テキスト ボックス 5"/>
        <xdr:cNvSpPr txBox="1">
          <a:spLocks noChangeArrowheads="1"/>
        </xdr:cNvSpPr>
      </xdr:nvSpPr>
      <xdr:spPr>
        <a:xfrm>
          <a:off x="5353050" y="10801350"/>
          <a:ext cx="457200" cy="21907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あり</a:t>
          </a:r>
          <a:r>
            <a:rPr lang="en-US" cap="none" sz="900" b="0" i="0" u="none" baseline="0">
              <a:solidFill>
                <a:srgbClr val="000000"/>
              </a:solidFill>
              <a:latin typeface="Calibri"/>
              <a:ea typeface="Calibri"/>
              <a:cs typeface="Calibri"/>
            </a:rPr>
            <a:t>
</a:t>
          </a:r>
        </a:p>
      </xdr:txBody>
    </xdr:sp>
    <xdr:clientData/>
  </xdr:twoCellAnchor>
  <xdr:twoCellAnchor>
    <xdr:from>
      <xdr:col>5</xdr:col>
      <xdr:colOff>676275</xdr:colOff>
      <xdr:row>50</xdr:row>
      <xdr:rowOff>85725</xdr:rowOff>
    </xdr:from>
    <xdr:to>
      <xdr:col>6</xdr:col>
      <xdr:colOff>85725</xdr:colOff>
      <xdr:row>50</xdr:row>
      <xdr:rowOff>209550</xdr:rowOff>
    </xdr:to>
    <xdr:sp>
      <xdr:nvSpPr>
        <xdr:cNvPr id="5" name="右矢印 6"/>
        <xdr:cNvSpPr>
          <a:spLocks/>
        </xdr:cNvSpPr>
      </xdr:nvSpPr>
      <xdr:spPr>
        <a:xfrm>
          <a:off x="5867400" y="10868025"/>
          <a:ext cx="247650" cy="123825"/>
        </a:xfrm>
        <a:prstGeom prst="rightArrow">
          <a:avLst/>
        </a:prstGeom>
        <a:solidFill>
          <a:srgbClr val="00000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54</xdr:row>
      <xdr:rowOff>95250</xdr:rowOff>
    </xdr:from>
    <xdr:to>
      <xdr:col>3</xdr:col>
      <xdr:colOff>295275</xdr:colOff>
      <xdr:row>56</xdr:row>
      <xdr:rowOff>19050</xdr:rowOff>
    </xdr:to>
    <xdr:sp>
      <xdr:nvSpPr>
        <xdr:cNvPr id="6" name="テキスト ボックス 7"/>
        <xdr:cNvSpPr txBox="1">
          <a:spLocks noChangeArrowheads="1"/>
        </xdr:cNvSpPr>
      </xdr:nvSpPr>
      <xdr:spPr>
        <a:xfrm>
          <a:off x="933450" y="12039600"/>
          <a:ext cx="2343150" cy="26670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扱課支社コード</a:t>
          </a:r>
          <a:r>
            <a:rPr lang="en-US" cap="none" sz="1050" b="0" i="0" u="none" baseline="0">
              <a:solidFill>
                <a:srgbClr val="000000"/>
              </a:solidFill>
              <a:latin typeface="Calibri"/>
              <a:ea typeface="Calibri"/>
              <a:cs typeface="Calibri"/>
            </a:rPr>
            <a:t>
</a:t>
          </a:r>
        </a:p>
      </xdr:txBody>
    </xdr:sp>
    <xdr:clientData/>
  </xdr:twoCellAnchor>
  <xdr:twoCellAnchor>
    <xdr:from>
      <xdr:col>3</xdr:col>
      <xdr:colOff>428625</xdr:colOff>
      <xdr:row>54</xdr:row>
      <xdr:rowOff>95250</xdr:rowOff>
    </xdr:from>
    <xdr:to>
      <xdr:col>5</xdr:col>
      <xdr:colOff>333375</xdr:colOff>
      <xdr:row>56</xdr:row>
      <xdr:rowOff>19050</xdr:rowOff>
    </xdr:to>
    <xdr:sp>
      <xdr:nvSpPr>
        <xdr:cNvPr id="7" name="テキスト ボックス 8"/>
        <xdr:cNvSpPr txBox="1">
          <a:spLocks noChangeArrowheads="1"/>
        </xdr:cNvSpPr>
      </xdr:nvSpPr>
      <xdr:spPr>
        <a:xfrm>
          <a:off x="3409950" y="12039600"/>
          <a:ext cx="2114550" cy="26670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扱代理店コード</a:t>
          </a:r>
          <a:r>
            <a:rPr lang="en-US" cap="none" sz="1050" b="0" i="0" u="none" baseline="0">
              <a:solidFill>
                <a:srgbClr val="000000"/>
              </a:solidFill>
              <a:latin typeface="Calibri"/>
              <a:ea typeface="Calibri"/>
              <a:cs typeface="Calibri"/>
            </a:rPr>
            <a:t>
</a:t>
          </a:r>
        </a:p>
      </xdr:txBody>
    </xdr:sp>
    <xdr:clientData/>
  </xdr:twoCellAnchor>
  <xdr:twoCellAnchor>
    <xdr:from>
      <xdr:col>5</xdr:col>
      <xdr:colOff>466725</xdr:colOff>
      <xdr:row>54</xdr:row>
      <xdr:rowOff>95250</xdr:rowOff>
    </xdr:from>
    <xdr:to>
      <xdr:col>7</xdr:col>
      <xdr:colOff>590550</xdr:colOff>
      <xdr:row>56</xdr:row>
      <xdr:rowOff>19050</xdr:rowOff>
    </xdr:to>
    <xdr:sp>
      <xdr:nvSpPr>
        <xdr:cNvPr id="8" name="テキスト ボックス 9"/>
        <xdr:cNvSpPr txBox="1">
          <a:spLocks noChangeArrowheads="1"/>
        </xdr:cNvSpPr>
      </xdr:nvSpPr>
      <xdr:spPr>
        <a:xfrm>
          <a:off x="5657850" y="12039600"/>
          <a:ext cx="1990725" cy="266700"/>
        </a:xfrm>
        <a:prstGeom prst="rect">
          <a:avLst/>
        </a:prstGeom>
        <a:no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加入Ｎ</a:t>
          </a:r>
          <a:r>
            <a:rPr lang="en-US" cap="none" sz="1050" b="0" i="0" u="none" baseline="0">
              <a:solidFill>
                <a:srgbClr val="000000"/>
              </a:solidFill>
              <a:latin typeface="Calibri"/>
              <a:ea typeface="Calibri"/>
              <a:cs typeface="Calibri"/>
            </a:rPr>
            <a:t>o.
</a:t>
          </a:r>
        </a:p>
      </xdr:txBody>
    </xdr:sp>
    <xdr:clientData/>
  </xdr:twoCellAnchor>
  <xdr:twoCellAnchor>
    <xdr:from>
      <xdr:col>5</xdr:col>
      <xdr:colOff>9525</xdr:colOff>
      <xdr:row>7</xdr:row>
      <xdr:rowOff>28575</xdr:rowOff>
    </xdr:from>
    <xdr:to>
      <xdr:col>7</xdr:col>
      <xdr:colOff>657225</xdr:colOff>
      <xdr:row>7</xdr:row>
      <xdr:rowOff>428625</xdr:rowOff>
    </xdr:to>
    <xdr:sp fLocksText="0">
      <xdr:nvSpPr>
        <xdr:cNvPr id="9" name="Text Box 153"/>
        <xdr:cNvSpPr txBox="1">
          <a:spLocks noChangeArrowheads="1"/>
        </xdr:cNvSpPr>
      </xdr:nvSpPr>
      <xdr:spPr>
        <a:xfrm>
          <a:off x="5200650" y="1971675"/>
          <a:ext cx="2514600" cy="400050"/>
        </a:xfrm>
        <a:prstGeom prst="rect">
          <a:avLst/>
        </a:prstGeom>
        <a:noFill/>
        <a:ln w="9525" cmpd="sng">
          <a:noFill/>
        </a:ln>
      </xdr:spPr>
      <xdr:txBody>
        <a:bodyPr vertOverflow="clip" wrap="square" lIns="74295" tIns="8890" rIns="74295" bIns="8890"/>
        <a:p>
          <a:pPr algn="l">
            <a:defRPr/>
          </a:pPr>
          <a:r>
            <a:rPr lang="en-US" cap="none" sz="1050" b="0" i="0" u="none" baseline="0">
              <a:solidFill>
                <a:srgbClr val="000000"/>
              </a:solidFill>
              <a:latin typeface="ＭＳ Ｐゴシック"/>
              <a:ea typeface="ＭＳ Ｐゴシック"/>
              <a:cs typeface="ＭＳ Ｐゴシック"/>
            </a:rPr>
            <a:t>TEL</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FAX</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5</xdr:col>
      <xdr:colOff>28575</xdr:colOff>
      <xdr:row>10</xdr:row>
      <xdr:rowOff>66675</xdr:rowOff>
    </xdr:from>
    <xdr:to>
      <xdr:col>5</xdr:col>
      <xdr:colOff>733425</xdr:colOff>
      <xdr:row>10</xdr:row>
      <xdr:rowOff>247650</xdr:rowOff>
    </xdr:to>
    <xdr:sp>
      <xdr:nvSpPr>
        <xdr:cNvPr id="10" name="テキスト ボックス 10"/>
        <xdr:cNvSpPr txBox="1">
          <a:spLocks noChangeArrowheads="1"/>
        </xdr:cNvSpPr>
      </xdr:nvSpPr>
      <xdr:spPr>
        <a:xfrm>
          <a:off x="5219700" y="2790825"/>
          <a:ext cx="704850" cy="180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フリガナ</a:t>
          </a:r>
        </a:p>
      </xdr:txBody>
    </xdr:sp>
    <xdr:clientData/>
  </xdr:twoCellAnchor>
  <xdr:twoCellAnchor>
    <xdr:from>
      <xdr:col>3</xdr:col>
      <xdr:colOff>114300</xdr:colOff>
      <xdr:row>8</xdr:row>
      <xdr:rowOff>152400</xdr:rowOff>
    </xdr:from>
    <xdr:to>
      <xdr:col>4</xdr:col>
      <xdr:colOff>400050</xdr:colOff>
      <xdr:row>12</xdr:row>
      <xdr:rowOff>28575</xdr:rowOff>
    </xdr:to>
    <xdr:sp>
      <xdr:nvSpPr>
        <xdr:cNvPr id="11" name="テキスト ボックス 12"/>
        <xdr:cNvSpPr txBox="1">
          <a:spLocks noChangeArrowheads="1"/>
        </xdr:cNvSpPr>
      </xdr:nvSpPr>
      <xdr:spPr>
        <a:xfrm>
          <a:off x="3095625" y="2533650"/>
          <a:ext cx="1609725" cy="790575"/>
        </a:xfrm>
        <a:prstGeom prst="rect">
          <a:avLst/>
        </a:prstGeom>
        <a:solidFill>
          <a:srgbClr val="FFFFFF"/>
        </a:solidFill>
        <a:ln w="9525" cmpd="sng">
          <a:noFill/>
        </a:ln>
      </xdr:spPr>
      <xdr:txBody>
        <a:bodyPr vertOverflow="clip" wrap="square"/>
        <a:p>
          <a:pPr algn="l">
            <a:defRPr/>
          </a:pPr>
          <a:r>
            <a:rPr lang="en-US" cap="none" sz="600" b="0" i="0" u="none" baseline="0">
              <a:solidFill>
                <a:srgbClr val="000000"/>
              </a:solidFill>
              <a:latin typeface="ＭＳ Ｐゴシック"/>
              <a:ea typeface="ＭＳ Ｐゴシック"/>
              <a:cs typeface="ＭＳ Ｐゴシック"/>
            </a:rPr>
            <a:t>保険契約についての重要事項に関する説明書類を受け取るとともに、申込内容が意向に沿ったものであることを確認し、個人情報の取扱いに同意のうえ加入を申し込みます。</a:t>
          </a:r>
        </a:p>
      </xdr:txBody>
    </xdr:sp>
    <xdr:clientData/>
  </xdr:twoCellAnchor>
  <xdr:twoCellAnchor>
    <xdr:from>
      <xdr:col>4</xdr:col>
      <xdr:colOff>76200</xdr:colOff>
      <xdr:row>1</xdr:row>
      <xdr:rowOff>9525</xdr:rowOff>
    </xdr:from>
    <xdr:to>
      <xdr:col>4</xdr:col>
      <xdr:colOff>581025</xdr:colOff>
      <xdr:row>1</xdr:row>
      <xdr:rowOff>19050</xdr:rowOff>
    </xdr:to>
    <xdr:sp>
      <xdr:nvSpPr>
        <xdr:cNvPr id="12" name="直線矢印コネクタ 11"/>
        <xdr:cNvSpPr>
          <a:spLocks/>
        </xdr:cNvSpPr>
      </xdr:nvSpPr>
      <xdr:spPr>
        <a:xfrm flipH="1">
          <a:off x="4381500" y="180975"/>
          <a:ext cx="504825" cy="9525"/>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4</xdr:col>
      <xdr:colOff>542925</xdr:colOff>
      <xdr:row>0</xdr:row>
      <xdr:rowOff>47625</xdr:rowOff>
    </xdr:from>
    <xdr:to>
      <xdr:col>7</xdr:col>
      <xdr:colOff>533400</xdr:colOff>
      <xdr:row>1</xdr:row>
      <xdr:rowOff>104775</xdr:rowOff>
    </xdr:to>
    <xdr:sp>
      <xdr:nvSpPr>
        <xdr:cNvPr id="13" name="テキスト ボックス 21"/>
        <xdr:cNvSpPr txBox="1">
          <a:spLocks noChangeArrowheads="1"/>
        </xdr:cNvSpPr>
      </xdr:nvSpPr>
      <xdr:spPr>
        <a:xfrm>
          <a:off x="4848225" y="47625"/>
          <a:ext cx="2743200" cy="228600"/>
        </a:xfrm>
        <a:prstGeom prst="rect">
          <a:avLst/>
        </a:prstGeom>
        <a:solidFill>
          <a:srgbClr val="FFFFFF"/>
        </a:solid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このボタンから印刷してください</a:t>
          </a:r>
        </a:p>
      </xdr:txBody>
    </xdr:sp>
    <xdr:clientData fPrintsWithSheet="0"/>
  </xdr:twoCellAnchor>
  <xdr:twoCellAnchor>
    <xdr:from>
      <xdr:col>7</xdr:col>
      <xdr:colOff>419100</xdr:colOff>
      <xdr:row>1</xdr:row>
      <xdr:rowOff>9525</xdr:rowOff>
    </xdr:from>
    <xdr:to>
      <xdr:col>8</xdr:col>
      <xdr:colOff>247650</xdr:colOff>
      <xdr:row>1</xdr:row>
      <xdr:rowOff>9525</xdr:rowOff>
    </xdr:to>
    <xdr:sp>
      <xdr:nvSpPr>
        <xdr:cNvPr id="14" name="直線矢印コネクタ 24"/>
        <xdr:cNvSpPr>
          <a:spLocks/>
        </xdr:cNvSpPr>
      </xdr:nvSpPr>
      <xdr:spPr>
        <a:xfrm>
          <a:off x="7477125" y="180975"/>
          <a:ext cx="514350" cy="0"/>
        </a:xfrm>
        <a:prstGeom prst="straightConnector1">
          <a:avLst/>
        </a:prstGeom>
        <a:noFill/>
        <a:ln w="19050"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1</xdr:col>
      <xdr:colOff>19050</xdr:colOff>
      <xdr:row>27</xdr:row>
      <xdr:rowOff>9525</xdr:rowOff>
    </xdr:from>
    <xdr:to>
      <xdr:col>4</xdr:col>
      <xdr:colOff>695325</xdr:colOff>
      <xdr:row>29</xdr:row>
      <xdr:rowOff>161925</xdr:rowOff>
    </xdr:to>
    <xdr:sp>
      <xdr:nvSpPr>
        <xdr:cNvPr id="15" name="正方形/長方形 1"/>
        <xdr:cNvSpPr>
          <a:spLocks/>
        </xdr:cNvSpPr>
      </xdr:nvSpPr>
      <xdr:spPr>
        <a:xfrm>
          <a:off x="247650" y="6467475"/>
          <a:ext cx="4752975" cy="552450"/>
        </a:xfrm>
        <a:prstGeom prst="rect">
          <a:avLst/>
        </a:prstGeom>
        <a:solidFill>
          <a:srgbClr val="FFFFFF"/>
        </a:solid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）児童数は協会に対して報告している把握可能な最近の会計年度（</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年間）の年間平均入所児童数（新設施設は把握可能な直近平均入所児童数）</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2</a:t>
          </a:r>
          <a:r>
            <a:rPr lang="en-US" cap="none" sz="800" b="0" i="0" u="none" baseline="0">
              <a:solidFill>
                <a:srgbClr val="000000"/>
              </a:solidFill>
              <a:latin typeface="ＭＳ Ｐゴシック"/>
              <a:ea typeface="ＭＳ Ｐゴシック"/>
              <a:cs typeface="ＭＳ Ｐゴシック"/>
            </a:rPr>
            <a:t>）「入所児童月別在籍状況報告」で算出した人数</a:t>
          </a:r>
          <a:r>
            <a:rPr lang="en-US" cap="none" sz="800" b="0" i="0" u="none" baseline="0">
              <a:solidFill>
                <a:srgbClr val="000000"/>
              </a:solidFill>
            </a:rPr>
            <a:t>
</a:t>
          </a:r>
        </a:p>
      </xdr:txBody>
    </xdr:sp>
    <xdr:clientData/>
  </xdr:twoCellAnchor>
  <xdr:twoCellAnchor>
    <xdr:from>
      <xdr:col>1</xdr:col>
      <xdr:colOff>19050</xdr:colOff>
      <xdr:row>41</xdr:row>
      <xdr:rowOff>47625</xdr:rowOff>
    </xdr:from>
    <xdr:to>
      <xdr:col>4</xdr:col>
      <xdr:colOff>695325</xdr:colOff>
      <xdr:row>45</xdr:row>
      <xdr:rowOff>66675</xdr:rowOff>
    </xdr:to>
    <xdr:sp>
      <xdr:nvSpPr>
        <xdr:cNvPr id="16" name="正方形/長方形 18"/>
        <xdr:cNvSpPr>
          <a:spLocks/>
        </xdr:cNvSpPr>
      </xdr:nvSpPr>
      <xdr:spPr>
        <a:xfrm>
          <a:off x="247650" y="9144000"/>
          <a:ext cx="4752975" cy="742950"/>
        </a:xfrm>
        <a:prstGeom prst="rect">
          <a:avLst/>
        </a:prstGeom>
        <a:solidFill>
          <a:srgbClr val="FFFFFF"/>
        </a:solidFill>
        <a:ln w="25400"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）幼稚園・小学校・中学校・高校以外対象の名簿人数〈名簿備付要・提出不要〉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4</a:t>
          </a:r>
          <a:r>
            <a:rPr lang="en-US" cap="none" sz="800" b="0" i="0" u="none" baseline="0">
              <a:solidFill>
                <a:srgbClr val="000000"/>
              </a:solidFill>
              <a:latin typeface="ＭＳ Ｐゴシック"/>
              <a:ea typeface="ＭＳ Ｐゴシック"/>
              <a:cs typeface="ＭＳ Ｐゴシック"/>
            </a:rPr>
            <a:t>）現在把握可能な最近の労働保険年度の平均被用者数</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5</a:t>
          </a:r>
          <a:r>
            <a:rPr lang="en-US" cap="none" sz="800" b="0" i="0" u="none" baseline="0">
              <a:solidFill>
                <a:srgbClr val="000000"/>
              </a:solidFill>
              <a:latin typeface="ＭＳ Ｐゴシック"/>
              <a:ea typeface="ＭＳ Ｐゴシック"/>
              <a:cs typeface="ＭＳ Ｐゴシック"/>
            </a:rPr>
            <a:t>）短期入所児童の名簿人数〈名簿備付要・提出不要〉</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（注</a:t>
          </a:r>
          <a:r>
            <a:rPr lang="en-US" cap="none" sz="800" b="0" i="0" u="none" baseline="0">
              <a:solidFill>
                <a:srgbClr val="000000"/>
              </a:solidFill>
            </a:rPr>
            <a:t>6</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日に最大何名がボランティアおよび実習生として従事するか」の見込人数〈名簿備付要・提出不要〉</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828675</xdr:colOff>
      <xdr:row>2</xdr:row>
      <xdr:rowOff>9525</xdr:rowOff>
    </xdr:from>
    <xdr:to>
      <xdr:col>12</xdr:col>
      <xdr:colOff>28575</xdr:colOff>
      <xdr:row>2</xdr:row>
      <xdr:rowOff>9525</xdr:rowOff>
    </xdr:to>
    <xdr:sp>
      <xdr:nvSpPr>
        <xdr:cNvPr id="1" name="Line 1"/>
        <xdr:cNvSpPr>
          <a:spLocks/>
        </xdr:cNvSpPr>
      </xdr:nvSpPr>
      <xdr:spPr>
        <a:xfrm flipV="1">
          <a:off x="8629650" y="485775"/>
          <a:ext cx="4791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46</xdr:row>
      <xdr:rowOff>161925</xdr:rowOff>
    </xdr:from>
    <xdr:to>
      <xdr:col>6</xdr:col>
      <xdr:colOff>952500</xdr:colOff>
      <xdr:row>48</xdr:row>
      <xdr:rowOff>28575</xdr:rowOff>
    </xdr:to>
    <xdr:sp>
      <xdr:nvSpPr>
        <xdr:cNvPr id="1" name="楕円 8"/>
        <xdr:cNvSpPr>
          <a:spLocks/>
        </xdr:cNvSpPr>
      </xdr:nvSpPr>
      <xdr:spPr>
        <a:xfrm>
          <a:off x="6477000" y="8429625"/>
          <a:ext cx="9525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47</xdr:row>
      <xdr:rowOff>152400</xdr:rowOff>
    </xdr:from>
    <xdr:to>
      <xdr:col>6</xdr:col>
      <xdr:colOff>952500</xdr:colOff>
      <xdr:row>49</xdr:row>
      <xdr:rowOff>19050</xdr:rowOff>
    </xdr:to>
    <xdr:sp>
      <xdr:nvSpPr>
        <xdr:cNvPr id="2" name="楕円 9"/>
        <xdr:cNvSpPr>
          <a:spLocks/>
        </xdr:cNvSpPr>
      </xdr:nvSpPr>
      <xdr:spPr>
        <a:xfrm>
          <a:off x="6477000" y="8591550"/>
          <a:ext cx="9525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49</xdr:row>
      <xdr:rowOff>161925</xdr:rowOff>
    </xdr:from>
    <xdr:to>
      <xdr:col>6</xdr:col>
      <xdr:colOff>952500</xdr:colOff>
      <xdr:row>51</xdr:row>
      <xdr:rowOff>28575</xdr:rowOff>
    </xdr:to>
    <xdr:sp>
      <xdr:nvSpPr>
        <xdr:cNvPr id="3" name="楕円 10"/>
        <xdr:cNvSpPr>
          <a:spLocks/>
        </xdr:cNvSpPr>
      </xdr:nvSpPr>
      <xdr:spPr>
        <a:xfrm>
          <a:off x="6477000" y="8943975"/>
          <a:ext cx="9525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51</xdr:row>
      <xdr:rowOff>9525</xdr:rowOff>
    </xdr:from>
    <xdr:to>
      <xdr:col>6</xdr:col>
      <xdr:colOff>952500</xdr:colOff>
      <xdr:row>52</xdr:row>
      <xdr:rowOff>47625</xdr:rowOff>
    </xdr:to>
    <xdr:sp>
      <xdr:nvSpPr>
        <xdr:cNvPr id="4" name="楕円 11"/>
        <xdr:cNvSpPr>
          <a:spLocks/>
        </xdr:cNvSpPr>
      </xdr:nvSpPr>
      <xdr:spPr>
        <a:xfrm>
          <a:off x="6477000" y="9134475"/>
          <a:ext cx="952500" cy="2095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23</xdr:row>
      <xdr:rowOff>9525</xdr:rowOff>
    </xdr:from>
    <xdr:to>
      <xdr:col>5</xdr:col>
      <xdr:colOff>361950</xdr:colOff>
      <xdr:row>30</xdr:row>
      <xdr:rowOff>0</xdr:rowOff>
    </xdr:to>
    <xdr:sp>
      <xdr:nvSpPr>
        <xdr:cNvPr id="5" name="直線矢印コネクタ 13"/>
        <xdr:cNvSpPr>
          <a:spLocks/>
        </xdr:cNvSpPr>
      </xdr:nvSpPr>
      <xdr:spPr>
        <a:xfrm flipV="1">
          <a:off x="6134100" y="4286250"/>
          <a:ext cx="295275" cy="11906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30</xdr:row>
      <xdr:rowOff>133350</xdr:rowOff>
    </xdr:from>
    <xdr:to>
      <xdr:col>5</xdr:col>
      <xdr:colOff>409575</xdr:colOff>
      <xdr:row>32</xdr:row>
      <xdr:rowOff>104775</xdr:rowOff>
    </xdr:to>
    <xdr:sp>
      <xdr:nvSpPr>
        <xdr:cNvPr id="6" name="直線矢印コネクタ 15"/>
        <xdr:cNvSpPr>
          <a:spLocks/>
        </xdr:cNvSpPr>
      </xdr:nvSpPr>
      <xdr:spPr>
        <a:xfrm>
          <a:off x="6143625" y="5610225"/>
          <a:ext cx="333375"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31</xdr:row>
      <xdr:rowOff>76200</xdr:rowOff>
    </xdr:from>
    <xdr:to>
      <xdr:col>6</xdr:col>
      <xdr:colOff>9525</xdr:colOff>
      <xdr:row>43</xdr:row>
      <xdr:rowOff>104775</xdr:rowOff>
    </xdr:to>
    <xdr:sp>
      <xdr:nvSpPr>
        <xdr:cNvPr id="7" name="直線矢印コネクタ 17"/>
        <xdr:cNvSpPr>
          <a:spLocks/>
        </xdr:cNvSpPr>
      </xdr:nvSpPr>
      <xdr:spPr>
        <a:xfrm>
          <a:off x="6105525" y="5724525"/>
          <a:ext cx="381000" cy="21336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10</xdr:row>
      <xdr:rowOff>85725</xdr:rowOff>
    </xdr:from>
    <xdr:to>
      <xdr:col>5</xdr:col>
      <xdr:colOff>409575</xdr:colOff>
      <xdr:row>10</xdr:row>
      <xdr:rowOff>85725</xdr:rowOff>
    </xdr:to>
    <xdr:sp>
      <xdr:nvSpPr>
        <xdr:cNvPr id="8" name="直線矢印コネクタ 22"/>
        <xdr:cNvSpPr>
          <a:spLocks/>
        </xdr:cNvSpPr>
      </xdr:nvSpPr>
      <xdr:spPr>
        <a:xfrm>
          <a:off x="6105525" y="213360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K58"/>
  <sheetViews>
    <sheetView tabSelected="1" zoomScaleSheetLayoutView="100" zoomScalePageLayoutView="0" workbookViewId="0" topLeftCell="A1">
      <selection activeCell="D29" sqref="D29"/>
    </sheetView>
  </sheetViews>
  <sheetFormatPr defaultColWidth="9.00390625" defaultRowHeight="13.5"/>
  <cols>
    <col min="1" max="1" width="6.875" style="1" customWidth="1"/>
    <col min="2" max="2" width="18.875" style="1" customWidth="1"/>
    <col min="3" max="3" width="12.375" style="1" customWidth="1"/>
    <col min="4" max="4" width="10.625" style="1" customWidth="1"/>
    <col min="5" max="5" width="12.375" style="1" bestFit="1" customWidth="1"/>
    <col min="6" max="6" width="11.00390625" style="1" bestFit="1" customWidth="1"/>
    <col min="7" max="7" width="10.875" style="1" customWidth="1"/>
    <col min="8" max="8" width="6.875" style="1" hidden="1" customWidth="1"/>
    <col min="9" max="9" width="12.75390625" style="1" hidden="1" customWidth="1"/>
    <col min="10" max="10" width="11.375" style="1" hidden="1" customWidth="1"/>
    <col min="11" max="19" width="8.125" style="1" customWidth="1"/>
    <col min="20" max="16384" width="9.00390625" style="1" customWidth="1"/>
  </cols>
  <sheetData>
    <row r="1" spans="1:10" ht="13.5" customHeight="1">
      <c r="A1" s="156" t="s">
        <v>137</v>
      </c>
      <c r="B1" s="157"/>
      <c r="C1" s="157"/>
      <c r="D1" s="157"/>
      <c r="E1" s="157"/>
      <c r="F1" s="157"/>
      <c r="G1" s="158"/>
      <c r="H1" s="1">
        <v>12</v>
      </c>
      <c r="I1" s="1">
        <v>11</v>
      </c>
      <c r="J1" s="76" t="s">
        <v>149</v>
      </c>
    </row>
    <row r="2" spans="1:10" ht="13.5" customHeight="1" thickBot="1">
      <c r="A2" s="159"/>
      <c r="B2" s="160"/>
      <c r="C2" s="160"/>
      <c r="D2" s="160"/>
      <c r="E2" s="160"/>
      <c r="F2" s="160"/>
      <c r="G2" s="161"/>
      <c r="H2" s="1">
        <v>1</v>
      </c>
      <c r="I2" s="1">
        <v>10</v>
      </c>
      <c r="J2" s="76" t="s">
        <v>139</v>
      </c>
    </row>
    <row r="3" spans="1:10" ht="13.5" customHeight="1">
      <c r="A3" s="7"/>
      <c r="B3" s="7"/>
      <c r="C3" s="7"/>
      <c r="D3" s="8"/>
      <c r="H3" s="1">
        <v>2</v>
      </c>
      <c r="I3" s="1">
        <v>9</v>
      </c>
      <c r="J3" s="76" t="s">
        <v>140</v>
      </c>
    </row>
    <row r="4" spans="1:10" ht="29.25" customHeight="1">
      <c r="A4" s="148" t="s">
        <v>83</v>
      </c>
      <c r="B4" s="149"/>
      <c r="C4" s="149"/>
      <c r="D4" s="149"/>
      <c r="E4" s="149"/>
      <c r="F4" s="149"/>
      <c r="G4" s="150"/>
      <c r="H4" s="1">
        <v>3</v>
      </c>
      <c r="I4" s="1">
        <v>8</v>
      </c>
      <c r="J4" s="76" t="s">
        <v>141</v>
      </c>
    </row>
    <row r="5" spans="1:10" ht="29.25" customHeight="1">
      <c r="A5" s="134" t="s">
        <v>78</v>
      </c>
      <c r="B5" s="135"/>
      <c r="C5" s="135"/>
      <c r="D5" s="135"/>
      <c r="E5" s="135"/>
      <c r="F5" s="135"/>
      <c r="G5" s="136"/>
      <c r="H5" s="1">
        <v>4</v>
      </c>
      <c r="I5" s="1">
        <v>7</v>
      </c>
      <c r="J5" s="76" t="s">
        <v>142</v>
      </c>
    </row>
    <row r="6" spans="1:10" ht="13.5" customHeight="1">
      <c r="A6" s="143" t="s">
        <v>60</v>
      </c>
      <c r="B6" s="144"/>
      <c r="C6" s="144"/>
      <c r="D6" s="144"/>
      <c r="E6" s="144"/>
      <c r="F6" s="144"/>
      <c r="G6" s="145"/>
      <c r="H6" s="1">
        <v>5</v>
      </c>
      <c r="I6" s="1">
        <v>6</v>
      </c>
      <c r="J6" s="76" t="s">
        <v>143</v>
      </c>
    </row>
    <row r="7" spans="1:10" ht="13.5" customHeight="1">
      <c r="A7" s="143" t="s">
        <v>79</v>
      </c>
      <c r="B7" s="144"/>
      <c r="C7" s="144"/>
      <c r="D7" s="144"/>
      <c r="E7" s="144"/>
      <c r="F7" s="144"/>
      <c r="G7" s="145"/>
      <c r="H7" s="1">
        <v>6</v>
      </c>
      <c r="I7" s="1">
        <v>5</v>
      </c>
      <c r="J7" s="76" t="s">
        <v>144</v>
      </c>
    </row>
    <row r="8" spans="1:10" ht="13.5" customHeight="1">
      <c r="A8" s="143" t="s">
        <v>61</v>
      </c>
      <c r="B8" s="144"/>
      <c r="C8" s="144"/>
      <c r="D8" s="144"/>
      <c r="E8" s="144"/>
      <c r="F8" s="144"/>
      <c r="G8" s="145"/>
      <c r="H8" s="1">
        <v>7</v>
      </c>
      <c r="I8" s="1">
        <v>4</v>
      </c>
      <c r="J8" s="76" t="s">
        <v>145</v>
      </c>
    </row>
    <row r="9" spans="1:10" ht="13.5" customHeight="1">
      <c r="A9" s="143" t="s">
        <v>80</v>
      </c>
      <c r="B9" s="144"/>
      <c r="C9" s="144"/>
      <c r="D9" s="144"/>
      <c r="E9" s="144"/>
      <c r="F9" s="144"/>
      <c r="G9" s="145"/>
      <c r="H9" s="1">
        <v>8</v>
      </c>
      <c r="I9" s="1">
        <v>3</v>
      </c>
      <c r="J9" s="76" t="s">
        <v>146</v>
      </c>
    </row>
    <row r="10" spans="1:10" ht="13.5" customHeight="1">
      <c r="A10" s="143" t="s">
        <v>60</v>
      </c>
      <c r="B10" s="144"/>
      <c r="C10" s="144"/>
      <c r="D10" s="144"/>
      <c r="E10" s="144"/>
      <c r="F10" s="144"/>
      <c r="G10" s="145"/>
      <c r="H10" s="1">
        <v>9</v>
      </c>
      <c r="I10" s="1">
        <v>2</v>
      </c>
      <c r="J10" s="76" t="s">
        <v>147</v>
      </c>
    </row>
    <row r="11" spans="1:10" ht="13.5" customHeight="1">
      <c r="A11" s="143" t="s">
        <v>82</v>
      </c>
      <c r="B11" s="144"/>
      <c r="C11" s="144"/>
      <c r="D11" s="144"/>
      <c r="E11" s="144"/>
      <c r="F11" s="144"/>
      <c r="G11" s="145"/>
      <c r="H11" s="1">
        <v>10</v>
      </c>
      <c r="I11" s="1">
        <v>1</v>
      </c>
      <c r="J11" s="76" t="s">
        <v>148</v>
      </c>
    </row>
    <row r="12" spans="1:10" ht="13.5" customHeight="1">
      <c r="A12" s="143" t="s">
        <v>60</v>
      </c>
      <c r="B12" s="144"/>
      <c r="C12" s="144"/>
      <c r="D12" s="144"/>
      <c r="E12" s="144"/>
      <c r="F12" s="144"/>
      <c r="G12" s="145"/>
      <c r="H12" s="1">
        <v>11</v>
      </c>
      <c r="I12" s="1">
        <v>12</v>
      </c>
      <c r="J12" s="76" t="s">
        <v>150</v>
      </c>
    </row>
    <row r="13" spans="1:10" ht="33" customHeight="1">
      <c r="A13" s="134" t="s">
        <v>119</v>
      </c>
      <c r="B13" s="135"/>
      <c r="C13" s="135"/>
      <c r="D13" s="135"/>
      <c r="E13" s="135"/>
      <c r="F13" s="135"/>
      <c r="G13" s="136"/>
      <c r="H13" s="69" t="s">
        <v>70</v>
      </c>
      <c r="I13" s="69">
        <f>VLOOKUP(D15,H1:I12,2,0)</f>
        <v>12</v>
      </c>
      <c r="J13" s="69" t="str">
        <f>VLOOKUP(D15,H1:J12,3,)</f>
        <v>2022年11</v>
      </c>
    </row>
    <row r="14" spans="1:7" ht="28.5" customHeight="1">
      <c r="A14" s="137" t="s">
        <v>84</v>
      </c>
      <c r="B14" s="138"/>
      <c r="C14" s="138"/>
      <c r="D14" s="138"/>
      <c r="E14" s="138"/>
      <c r="F14" s="138"/>
      <c r="G14" s="139"/>
    </row>
    <row r="15" spans="1:7" ht="35.25" customHeight="1">
      <c r="A15" s="142" t="s">
        <v>71</v>
      </c>
      <c r="B15" s="142"/>
      <c r="C15" s="142"/>
      <c r="D15" s="85">
        <v>11</v>
      </c>
      <c r="E15" s="70" t="s">
        <v>69</v>
      </c>
      <c r="F15" s="71"/>
      <c r="G15" s="86"/>
    </row>
    <row r="16" spans="1:7" ht="14.25" thickBot="1">
      <c r="A16" s="153" t="s">
        <v>8</v>
      </c>
      <c r="B16" s="141" t="s">
        <v>0</v>
      </c>
      <c r="C16" s="3"/>
      <c r="D16" s="129" t="s">
        <v>125</v>
      </c>
      <c r="E16" s="128" t="s">
        <v>2</v>
      </c>
      <c r="F16" s="129" t="s">
        <v>3</v>
      </c>
      <c r="G16" s="128" t="s">
        <v>1</v>
      </c>
    </row>
    <row r="17" spans="1:7" ht="14.25" thickBot="1">
      <c r="A17" s="153"/>
      <c r="B17" s="141"/>
      <c r="C17" s="9" t="s">
        <v>63</v>
      </c>
      <c r="D17" s="36">
        <f>'★資料1）入所児童月別在席状況報告'!D27+'★資料1）入所児童月別在席状況報告'!E27+'★資料1）入所児童月別在席状況報告'!F27</f>
        <v>0</v>
      </c>
      <c r="E17" s="37">
        <f>ROUND(1380*(I13/12),0)</f>
        <v>1380</v>
      </c>
      <c r="F17" s="154">
        <v>1</v>
      </c>
      <c r="G17" s="38">
        <f>D17*E17*F17</f>
        <v>0</v>
      </c>
    </row>
    <row r="18" spans="1:7" ht="14.25" thickBot="1">
      <c r="A18" s="153"/>
      <c r="B18" s="141"/>
      <c r="C18" s="9" t="s">
        <v>64</v>
      </c>
      <c r="D18" s="36">
        <f>'★資料1）入所児童月別在席状況報告'!G27</f>
        <v>0</v>
      </c>
      <c r="E18" s="39">
        <f>ROUND(1628*(I13/12),0)</f>
        <v>1628</v>
      </c>
      <c r="F18" s="155"/>
      <c r="G18" s="40">
        <f>D18*E18*F17</f>
        <v>0</v>
      </c>
    </row>
    <row r="19" spans="1:7" ht="24.75" customHeight="1">
      <c r="A19" s="153"/>
      <c r="C19" s="10"/>
      <c r="D19" s="146" t="s">
        <v>131</v>
      </c>
      <c r="E19" s="147"/>
      <c r="F19" s="147"/>
      <c r="G19" s="147"/>
    </row>
    <row r="20" spans="1:7" ht="14.25" thickBot="1">
      <c r="A20" s="153"/>
      <c r="B20" s="141" t="s">
        <v>5</v>
      </c>
      <c r="C20" s="35"/>
      <c r="D20" s="129" t="s">
        <v>162</v>
      </c>
      <c r="E20" s="129" t="s">
        <v>33</v>
      </c>
      <c r="F20" s="130" t="s">
        <v>163</v>
      </c>
      <c r="G20" s="128" t="s">
        <v>1</v>
      </c>
    </row>
    <row r="21" spans="1:10" ht="14.25" thickBot="1">
      <c r="A21" s="153"/>
      <c r="B21" s="141"/>
      <c r="C21" s="11" t="s">
        <v>6</v>
      </c>
      <c r="D21" s="112"/>
      <c r="E21" s="117"/>
      <c r="F21" s="57"/>
      <c r="G21" s="40">
        <f>I21+J21</f>
        <v>0</v>
      </c>
      <c r="H21" s="1">
        <f>IF(ISBLANK($E$21),0,VLOOKUP(E21,$B$48:$K$50,10,0))</f>
        <v>0</v>
      </c>
      <c r="I21" s="43">
        <f>IF(OR(ISBLANK($D$21),ISBLANK($E$21)),0,ROUND(HLOOKUP(D21,$C$47:$J$50,H21,0)*I13/12,-1))</f>
        <v>0</v>
      </c>
      <c r="J21" s="1">
        <f>IF(ISBLANK($E$21),0,ROUND(VLOOKUP(E21,B53:C55,2,0)*I13/12*F21,-1))</f>
        <v>0</v>
      </c>
    </row>
    <row r="22" spans="1:3" ht="13.5">
      <c r="A22" s="153"/>
      <c r="C22" s="12"/>
    </row>
    <row r="23" spans="1:7" ht="23.25" customHeight="1">
      <c r="A23" s="153"/>
      <c r="B23" s="140" t="s">
        <v>118</v>
      </c>
      <c r="C23" s="42"/>
      <c r="D23" s="128" t="s">
        <v>126</v>
      </c>
      <c r="E23" s="128" t="s">
        <v>2</v>
      </c>
      <c r="F23" s="2"/>
      <c r="G23" s="128" t="s">
        <v>1</v>
      </c>
    </row>
    <row r="24" spans="1:7" ht="23.25" customHeight="1" thickBot="1">
      <c r="A24" s="153"/>
      <c r="B24" s="141"/>
      <c r="C24" s="11" t="s">
        <v>7</v>
      </c>
      <c r="D24" s="120">
        <f>'★資料1）入所児童月別在席状況報告'!F26+'★資料1）入所児童月別在席状況報告'!G26+'★資料1）入所児童月別在席状況報告'!I26+'★資料1）入所児童月別在席状況報告'!J26</f>
        <v>0</v>
      </c>
      <c r="E24" s="121">
        <v>150</v>
      </c>
      <c r="F24" s="2"/>
      <c r="G24" s="3">
        <f>ROUND((D24*E24)*(I13/12),-1)</f>
        <v>0</v>
      </c>
    </row>
    <row r="25" spans="3:7" ht="29.25" customHeight="1" thickBot="1">
      <c r="C25" s="10"/>
      <c r="D25" s="146" t="s">
        <v>132</v>
      </c>
      <c r="E25" s="173"/>
      <c r="F25" s="173"/>
      <c r="G25" s="173"/>
    </row>
    <row r="26" spans="3:7" ht="14.25" thickBot="1">
      <c r="C26" s="10"/>
      <c r="E26" s="162" t="s">
        <v>9</v>
      </c>
      <c r="F26" s="163"/>
      <c r="G26" s="45">
        <f>G17+G18+G21+G24</f>
        <v>0</v>
      </c>
    </row>
    <row r="27" ht="30" customHeight="1">
      <c r="C27" s="10"/>
    </row>
    <row r="28" spans="1:7" ht="14.25" customHeight="1" thickBot="1">
      <c r="A28" s="164" t="s">
        <v>14</v>
      </c>
      <c r="B28" s="177" t="s">
        <v>10</v>
      </c>
      <c r="C28" s="169" t="s">
        <v>62</v>
      </c>
      <c r="D28" s="129" t="s">
        <v>164</v>
      </c>
      <c r="E28" s="128" t="s">
        <v>2</v>
      </c>
      <c r="F28" s="129" t="s">
        <v>3</v>
      </c>
      <c r="G28" s="128" t="s">
        <v>1</v>
      </c>
    </row>
    <row r="29" spans="1:7" ht="14.25" thickBot="1">
      <c r="A29" s="165"/>
      <c r="B29" s="177"/>
      <c r="C29" s="170"/>
      <c r="D29" s="123">
        <v>0</v>
      </c>
      <c r="E29" s="122">
        <f>ROUND(3070*(I13/12),-1)</f>
        <v>3070</v>
      </c>
      <c r="F29" s="57">
        <v>0</v>
      </c>
      <c r="G29" s="40">
        <f>D29*E29*F29</f>
        <v>0</v>
      </c>
    </row>
    <row r="30" spans="1:4" ht="14.25" thickBot="1">
      <c r="A30" s="165"/>
      <c r="B30" s="5"/>
      <c r="C30" s="12"/>
      <c r="D30" s="63" t="s">
        <v>127</v>
      </c>
    </row>
    <row r="31" spans="1:7" ht="21.75" customHeight="1" thickBot="1">
      <c r="A31" s="165"/>
      <c r="B31" s="171" t="s">
        <v>168</v>
      </c>
      <c r="C31" s="175" t="s">
        <v>41</v>
      </c>
      <c r="D31" s="131" t="s">
        <v>165</v>
      </c>
      <c r="E31" s="132" t="s">
        <v>33</v>
      </c>
      <c r="F31" s="2"/>
      <c r="G31" s="128" t="s">
        <v>1</v>
      </c>
    </row>
    <row r="32" spans="1:8" ht="18.75" customHeight="1" thickBot="1">
      <c r="A32" s="165"/>
      <c r="B32" s="172"/>
      <c r="C32" s="176"/>
      <c r="D32" s="72">
        <v>0</v>
      </c>
      <c r="E32" s="68"/>
      <c r="G32" s="3">
        <f>D32*H32</f>
        <v>0</v>
      </c>
      <c r="H32" s="1">
        <f>IF(ISBLANK($E$32),0,VLOOKUP(E32,$F$53:$G$55,2,0)*I13/12)</f>
        <v>0</v>
      </c>
    </row>
    <row r="33" spans="1:4" ht="18.75" customHeight="1" thickBot="1">
      <c r="A33" s="165"/>
      <c r="C33" s="12"/>
      <c r="D33" s="49" t="s">
        <v>128</v>
      </c>
    </row>
    <row r="34" spans="1:7" ht="14.25" customHeight="1" thickBot="1">
      <c r="A34" s="165"/>
      <c r="B34" s="152" t="s">
        <v>11</v>
      </c>
      <c r="C34" s="167" t="s">
        <v>62</v>
      </c>
      <c r="D34" s="131" t="s">
        <v>166</v>
      </c>
      <c r="E34" s="133" t="s">
        <v>2</v>
      </c>
      <c r="F34" s="129" t="s">
        <v>3</v>
      </c>
      <c r="G34" s="128" t="s">
        <v>1</v>
      </c>
    </row>
    <row r="35" spans="1:7" ht="14.25" thickBot="1">
      <c r="A35" s="165"/>
      <c r="B35" s="152"/>
      <c r="C35" s="167"/>
      <c r="D35" s="58">
        <v>0</v>
      </c>
      <c r="E35" s="122">
        <f>ROUND(2120*(I13/12),-1)</f>
        <v>2120</v>
      </c>
      <c r="F35" s="57">
        <v>0</v>
      </c>
      <c r="G35" s="40">
        <f>D35*E35*F35</f>
        <v>0</v>
      </c>
    </row>
    <row r="36" spans="1:7" ht="18.75" customHeight="1">
      <c r="A36" s="165"/>
      <c r="C36" s="10"/>
      <c r="D36" s="50" t="s">
        <v>129</v>
      </c>
      <c r="E36" s="2"/>
      <c r="F36" s="2"/>
      <c r="G36" s="2"/>
    </row>
    <row r="37" spans="1:7" ht="14.25" thickBot="1">
      <c r="A37" s="165"/>
      <c r="B37" s="152" t="s">
        <v>12</v>
      </c>
      <c r="C37" s="168" t="s">
        <v>13</v>
      </c>
      <c r="D37" s="129" t="s">
        <v>167</v>
      </c>
      <c r="E37" s="128" t="s">
        <v>2</v>
      </c>
      <c r="F37" s="129" t="s">
        <v>3</v>
      </c>
      <c r="G37" s="128" t="s">
        <v>1</v>
      </c>
    </row>
    <row r="38" spans="1:7" ht="14.25" thickBot="1">
      <c r="A38" s="166"/>
      <c r="B38" s="152"/>
      <c r="C38" s="167"/>
      <c r="D38" s="58">
        <v>0</v>
      </c>
      <c r="E38" s="38">
        <f>ROUND(2050*(I13/12),-1)</f>
        <v>2050</v>
      </c>
      <c r="F38" s="57">
        <v>0</v>
      </c>
      <c r="G38" s="3">
        <f>D38*E38*F38</f>
        <v>0</v>
      </c>
    </row>
    <row r="39" spans="4:7" ht="24" customHeight="1" thickBot="1">
      <c r="D39" s="151" t="s">
        <v>130</v>
      </c>
      <c r="E39" s="151"/>
      <c r="F39" s="151"/>
      <c r="G39" s="151"/>
    </row>
    <row r="40" spans="5:7" ht="14.25" thickBot="1">
      <c r="E40" s="162" t="s">
        <v>15</v>
      </c>
      <c r="F40" s="163"/>
      <c r="G40" s="45">
        <f>G29+G32+G35+G38</f>
        <v>0</v>
      </c>
    </row>
    <row r="41" ht="14.25" thickBot="1"/>
    <row r="42" spans="5:7" ht="31.5" customHeight="1" thickBot="1">
      <c r="E42" s="162" t="s">
        <v>16</v>
      </c>
      <c r="F42" s="163"/>
      <c r="G42" s="45">
        <f>G26+G40</f>
        <v>0</v>
      </c>
    </row>
    <row r="43" spans="5:7" ht="13.5" hidden="1">
      <c r="E43" s="43"/>
      <c r="F43" s="43"/>
      <c r="G43" s="44"/>
    </row>
    <row r="44" spans="5:7" ht="13.5" hidden="1">
      <c r="E44" s="43"/>
      <c r="F44" s="43"/>
      <c r="G44" s="44"/>
    </row>
    <row r="45" ht="13.5" hidden="1"/>
    <row r="46" spans="2:7" ht="13.5" hidden="1">
      <c r="B46" s="13" t="s">
        <v>42</v>
      </c>
      <c r="C46" s="13"/>
      <c r="D46" s="13"/>
      <c r="E46" s="13"/>
      <c r="F46" s="13"/>
      <c r="G46" s="13"/>
    </row>
    <row r="47" spans="2:10" ht="13.5" hidden="1">
      <c r="B47" s="3" t="s">
        <v>34</v>
      </c>
      <c r="C47" s="3" t="s">
        <v>86</v>
      </c>
      <c r="D47" s="3" t="s">
        <v>87</v>
      </c>
      <c r="E47" s="3" t="s">
        <v>35</v>
      </c>
      <c r="F47" s="3" t="s">
        <v>36</v>
      </c>
      <c r="G47" s="3" t="s">
        <v>37</v>
      </c>
      <c r="H47" s="3" t="s">
        <v>38</v>
      </c>
      <c r="I47" s="3" t="s">
        <v>39</v>
      </c>
      <c r="J47" s="3" t="s">
        <v>40</v>
      </c>
    </row>
    <row r="48" spans="2:11" ht="13.5" hidden="1">
      <c r="B48" s="3" t="s">
        <v>30</v>
      </c>
      <c r="C48" s="73">
        <v>21620</v>
      </c>
      <c r="D48" s="73">
        <v>25940</v>
      </c>
      <c r="E48" s="73">
        <v>29300</v>
      </c>
      <c r="F48" s="73">
        <v>30900</v>
      </c>
      <c r="G48" s="73">
        <v>33320</v>
      </c>
      <c r="H48" s="73">
        <v>35830</v>
      </c>
      <c r="I48" s="73">
        <v>38420</v>
      </c>
      <c r="J48" s="73">
        <v>41110</v>
      </c>
      <c r="K48" s="1">
        <v>2</v>
      </c>
    </row>
    <row r="49" spans="2:11" ht="13.5" hidden="1">
      <c r="B49" s="3" t="s">
        <v>31</v>
      </c>
      <c r="C49" s="73">
        <v>23820</v>
      </c>
      <c r="D49" s="73">
        <v>28580</v>
      </c>
      <c r="E49" s="73">
        <v>33040</v>
      </c>
      <c r="F49" s="73">
        <v>34680</v>
      </c>
      <c r="G49" s="73">
        <v>37250</v>
      </c>
      <c r="H49" s="73">
        <v>39910</v>
      </c>
      <c r="I49" s="73">
        <v>42680</v>
      </c>
      <c r="J49" s="73">
        <v>45520</v>
      </c>
      <c r="K49" s="1">
        <v>3</v>
      </c>
    </row>
    <row r="50" spans="2:11" ht="13.5" hidden="1">
      <c r="B50" s="3" t="s">
        <v>32</v>
      </c>
      <c r="C50" s="73">
        <v>26200</v>
      </c>
      <c r="D50" s="73">
        <v>31440</v>
      </c>
      <c r="E50" s="73">
        <v>36350</v>
      </c>
      <c r="F50" s="73">
        <v>38160</v>
      </c>
      <c r="G50" s="73">
        <v>40980</v>
      </c>
      <c r="H50" s="73">
        <v>43910</v>
      </c>
      <c r="I50" s="73">
        <v>46940</v>
      </c>
      <c r="J50" s="73">
        <v>50050</v>
      </c>
      <c r="K50" s="1">
        <v>4</v>
      </c>
    </row>
    <row r="51" spans="2:7" ht="13.5" customHeight="1" hidden="1">
      <c r="B51" s="13"/>
      <c r="C51" s="13"/>
      <c r="D51" s="13"/>
      <c r="E51" s="13"/>
      <c r="F51" s="13"/>
      <c r="G51" s="13"/>
    </row>
    <row r="52" spans="2:7" ht="15.75" customHeight="1" hidden="1">
      <c r="B52" s="13" t="s">
        <v>44</v>
      </c>
      <c r="C52" s="13"/>
      <c r="D52" s="13"/>
      <c r="E52" s="13"/>
      <c r="F52" s="13" t="s">
        <v>43</v>
      </c>
      <c r="G52" s="13"/>
    </row>
    <row r="53" spans="2:7" ht="27" customHeight="1" hidden="1">
      <c r="B53" s="3" t="s">
        <v>30</v>
      </c>
      <c r="C53" s="41">
        <v>3500</v>
      </c>
      <c r="D53" s="13"/>
      <c r="E53" s="13"/>
      <c r="F53" s="3" t="s">
        <v>30</v>
      </c>
      <c r="G53" s="41">
        <v>1110</v>
      </c>
    </row>
    <row r="54" spans="2:7" ht="27.75" customHeight="1" hidden="1">
      <c r="B54" s="3" t="s">
        <v>31</v>
      </c>
      <c r="C54" s="41">
        <v>4240</v>
      </c>
      <c r="D54" s="13"/>
      <c r="E54" s="13"/>
      <c r="F54" s="3" t="s">
        <v>31</v>
      </c>
      <c r="G54" s="41">
        <v>2190</v>
      </c>
    </row>
    <row r="55" spans="2:7" ht="27.75" customHeight="1" hidden="1">
      <c r="B55" s="3" t="s">
        <v>32</v>
      </c>
      <c r="C55" s="41">
        <v>4500</v>
      </c>
      <c r="D55" s="13"/>
      <c r="E55" s="13"/>
      <c r="F55" s="3" t="s">
        <v>32</v>
      </c>
      <c r="G55" s="41">
        <v>2960</v>
      </c>
    </row>
    <row r="56" spans="5:7" ht="13.5" hidden="1">
      <c r="E56" s="174"/>
      <c r="F56" s="174"/>
      <c r="G56" s="174"/>
    </row>
    <row r="57" spans="5:7" ht="13.5" hidden="1">
      <c r="E57" s="174"/>
      <c r="F57" s="174"/>
      <c r="G57" s="174"/>
    </row>
    <row r="58" spans="5:7" ht="13.5" hidden="1">
      <c r="E58" s="174"/>
      <c r="F58" s="174"/>
      <c r="G58" s="174"/>
    </row>
  </sheetData>
  <sheetProtection password="C738" sheet="1" selectLockedCells="1"/>
  <mergeCells count="36">
    <mergeCell ref="D25:G25"/>
    <mergeCell ref="E58:G58"/>
    <mergeCell ref="C31:C32"/>
    <mergeCell ref="E57:G57"/>
    <mergeCell ref="B28:B29"/>
    <mergeCell ref="E40:F40"/>
    <mergeCell ref="E56:G56"/>
    <mergeCell ref="A1:G2"/>
    <mergeCell ref="E42:F42"/>
    <mergeCell ref="B37:B38"/>
    <mergeCell ref="A28:A38"/>
    <mergeCell ref="C34:C35"/>
    <mergeCell ref="C37:C38"/>
    <mergeCell ref="C28:C29"/>
    <mergeCell ref="B31:B32"/>
    <mergeCell ref="B16:B18"/>
    <mergeCell ref="E26:F26"/>
    <mergeCell ref="A4:G4"/>
    <mergeCell ref="A10:G10"/>
    <mergeCell ref="D39:G39"/>
    <mergeCell ref="B34:B35"/>
    <mergeCell ref="A12:G12"/>
    <mergeCell ref="B20:B21"/>
    <mergeCell ref="A16:A24"/>
    <mergeCell ref="A7:G7"/>
    <mergeCell ref="F17:F18"/>
    <mergeCell ref="A6:G6"/>
    <mergeCell ref="A5:G5"/>
    <mergeCell ref="A14:G14"/>
    <mergeCell ref="A13:G13"/>
    <mergeCell ref="B23:B24"/>
    <mergeCell ref="A15:C15"/>
    <mergeCell ref="A11:G11"/>
    <mergeCell ref="A9:G9"/>
    <mergeCell ref="A8:G8"/>
    <mergeCell ref="D19:G19"/>
  </mergeCells>
  <dataValidations count="5">
    <dataValidation type="list" allowBlank="1" showInputMessage="1" showErrorMessage="1" sqref="E21">
      <formula1>$B$48:$B$50</formula1>
    </dataValidation>
    <dataValidation type="list" allowBlank="1" showInputMessage="1" showErrorMessage="1" sqref="D21">
      <formula1>"１０名まで,１１～３０名,３１～６０名,６１～７０名,７１～８０名,８１～９０名,９１～１００名,１０１名以上"</formula1>
    </dataValidation>
    <dataValidation type="list" allowBlank="1" showInputMessage="1" showErrorMessage="1" sqref="E32">
      <formula1>$F$53:$F$55</formula1>
    </dataValidation>
    <dataValidation type="list" allowBlank="1" showInputMessage="1" showErrorMessage="1" sqref="F17:F18 F21 F29 F35 F38">
      <formula1>"０,１,２,３,４,５"</formula1>
    </dataValidation>
    <dataValidation type="list" allowBlank="1" showInputMessage="1" showErrorMessage="1" sqref="D15">
      <formula1>"11,12,1,2,3,4,5,6,7,8,9,10"</formula1>
    </dataValidation>
  </dataValidations>
  <printOptions/>
  <pageMargins left="0.75" right="0.75" top="1" bottom="1" header="0.512" footer="0.512"/>
  <pageSetup fitToHeight="1" fitToWidth="1" horizontalDpi="300" verticalDpi="300" orientation="portrait" paperSize="9" scale="97"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B2:J56"/>
  <sheetViews>
    <sheetView zoomScalePageLayoutView="0" workbookViewId="0" topLeftCell="A1">
      <selection activeCell="D49" sqref="D49:E49"/>
    </sheetView>
  </sheetViews>
  <sheetFormatPr defaultColWidth="9.00390625" defaultRowHeight="13.5"/>
  <cols>
    <col min="1" max="1" width="3.00390625" style="0" customWidth="1"/>
    <col min="3" max="3" width="27.125" style="0" customWidth="1"/>
    <col min="4" max="4" width="17.375" style="0" customWidth="1"/>
    <col min="5" max="5" width="11.625" style="0" bestFit="1" customWidth="1"/>
    <col min="6" max="6" width="11.00390625" style="0" bestFit="1" customWidth="1"/>
    <col min="7" max="7" width="13.50390625" style="0" customWidth="1"/>
  </cols>
  <sheetData>
    <row r="2" ht="13.5">
      <c r="B2" t="s">
        <v>65</v>
      </c>
    </row>
    <row r="3" spans="6:8" ht="13.5">
      <c r="F3" s="214" t="s">
        <v>74</v>
      </c>
      <c r="G3" s="214"/>
      <c r="H3" s="214"/>
    </row>
    <row r="4" spans="2:8" ht="42.75" customHeight="1">
      <c r="B4" s="218" t="s">
        <v>51</v>
      </c>
      <c r="C4" s="219"/>
      <c r="D4" s="219"/>
      <c r="E4" s="219"/>
      <c r="F4" s="219"/>
      <c r="G4" s="219"/>
      <c r="H4" s="219"/>
    </row>
    <row r="5" spans="2:8" ht="42.75" customHeight="1">
      <c r="B5" s="217" t="s">
        <v>81</v>
      </c>
      <c r="C5" s="217"/>
      <c r="D5" s="217"/>
      <c r="E5" s="217"/>
      <c r="F5" s="217"/>
      <c r="G5" s="217"/>
      <c r="H5" s="217"/>
    </row>
    <row r="6" ht="13.5">
      <c r="B6" t="s">
        <v>161</v>
      </c>
    </row>
    <row r="7" spans="2:8" ht="13.5">
      <c r="B7" s="194" t="s">
        <v>45</v>
      </c>
      <c r="C7" s="192" t="s">
        <v>49</v>
      </c>
      <c r="D7" s="192"/>
      <c r="E7" s="192"/>
      <c r="F7" s="192"/>
      <c r="G7" s="192"/>
      <c r="H7" s="192"/>
    </row>
    <row r="8" spans="2:9" ht="34.5" customHeight="1">
      <c r="B8" s="194"/>
      <c r="C8" s="196"/>
      <c r="D8" s="197"/>
      <c r="E8" s="197"/>
      <c r="F8" s="80"/>
      <c r="G8" s="80"/>
      <c r="H8" s="81"/>
      <c r="I8" s="47"/>
    </row>
    <row r="9" spans="2:8" ht="13.5">
      <c r="B9" s="194" t="s">
        <v>46</v>
      </c>
      <c r="C9" s="220" t="s">
        <v>72</v>
      </c>
      <c r="D9" s="192"/>
      <c r="E9" s="192"/>
      <c r="F9" s="192"/>
      <c r="G9" s="192"/>
      <c r="H9" s="192"/>
    </row>
    <row r="10" spans="2:8" ht="13.5">
      <c r="B10" s="194"/>
      <c r="C10" s="198"/>
      <c r="D10" s="77"/>
      <c r="E10" s="77"/>
      <c r="F10" s="200" t="s">
        <v>50</v>
      </c>
      <c r="G10" s="200"/>
      <c r="H10" s="201"/>
    </row>
    <row r="11" spans="2:8" ht="31.5" customHeight="1">
      <c r="B11" s="194"/>
      <c r="C11" s="199"/>
      <c r="D11" s="78"/>
      <c r="E11" s="78"/>
      <c r="F11" s="202"/>
      <c r="G11" s="202"/>
      <c r="H11" s="203"/>
    </row>
    <row r="12" spans="2:8" ht="13.5">
      <c r="B12" s="187" t="s">
        <v>47</v>
      </c>
      <c r="C12" s="222" t="s">
        <v>49</v>
      </c>
      <c r="D12" s="223"/>
      <c r="E12" s="223"/>
      <c r="F12" s="223"/>
      <c r="G12" s="223"/>
      <c r="H12" s="220"/>
    </row>
    <row r="13" spans="2:8" ht="13.5">
      <c r="B13" s="188"/>
      <c r="C13" s="59" t="s">
        <v>77</v>
      </c>
      <c r="D13" s="60"/>
      <c r="E13" s="60"/>
      <c r="F13" s="60"/>
      <c r="G13" s="60"/>
      <c r="H13" s="61"/>
    </row>
    <row r="14" spans="2:8" ht="20.25" customHeight="1">
      <c r="B14" s="189"/>
      <c r="C14" s="224"/>
      <c r="D14" s="225"/>
      <c r="E14" s="225"/>
      <c r="F14" s="225"/>
      <c r="G14" s="225"/>
      <c r="H14" s="226"/>
    </row>
    <row r="15" spans="2:8" ht="31.5" customHeight="1">
      <c r="B15" s="79" t="s">
        <v>76</v>
      </c>
      <c r="C15" s="208"/>
      <c r="D15" s="209"/>
      <c r="E15" s="209"/>
      <c r="F15" s="209"/>
      <c r="G15" s="209"/>
      <c r="H15" s="210"/>
    </row>
    <row r="16" spans="2:8" ht="13.5">
      <c r="B16" s="31" t="s">
        <v>48</v>
      </c>
      <c r="C16" s="211" t="str">
        <f>CONCATENATE('★計算シート'!J13,"月1日～2023年11月1日")</f>
        <v>2022年11月1日～2023年11月1日</v>
      </c>
      <c r="D16" s="212"/>
      <c r="E16" s="212"/>
      <c r="F16" s="212"/>
      <c r="G16" s="212"/>
      <c r="H16" s="213"/>
    </row>
    <row r="17" ht="13.5">
      <c r="C17" s="65"/>
    </row>
    <row r="18" ht="13.5">
      <c r="B18" t="s">
        <v>52</v>
      </c>
    </row>
    <row r="19" spans="2:8" ht="13.5">
      <c r="B19" s="204" t="s">
        <v>8</v>
      </c>
      <c r="C19" s="178" t="s">
        <v>0</v>
      </c>
      <c r="D19" s="3"/>
      <c r="E19" s="4" t="s">
        <v>4</v>
      </c>
      <c r="F19" s="3" t="s">
        <v>2</v>
      </c>
      <c r="G19" s="4" t="s">
        <v>3</v>
      </c>
      <c r="H19" s="3" t="s">
        <v>1</v>
      </c>
    </row>
    <row r="20" spans="2:10" ht="13.5">
      <c r="B20" s="204"/>
      <c r="C20" s="178"/>
      <c r="D20" s="9" t="s">
        <v>152</v>
      </c>
      <c r="E20" s="51">
        <f>'★計算シート'!D17</f>
        <v>0</v>
      </c>
      <c r="F20" s="37">
        <f>'★計算シート'!E17</f>
        <v>1380</v>
      </c>
      <c r="G20" s="221">
        <f>'★計算シート'!F17</f>
        <v>1</v>
      </c>
      <c r="H20" s="53">
        <f>'★計算シート'!G17</f>
        <v>0</v>
      </c>
      <c r="J20" s="64"/>
    </row>
    <row r="21" spans="2:8" ht="13.5">
      <c r="B21" s="204"/>
      <c r="C21" s="178"/>
      <c r="D21" s="9" t="s">
        <v>153</v>
      </c>
      <c r="E21" s="51">
        <f>'★計算シート'!D18</f>
        <v>0</v>
      </c>
      <c r="F21" s="39">
        <f>'★計算シート'!E18</f>
        <v>1628</v>
      </c>
      <c r="G21" s="221"/>
      <c r="H21" s="54">
        <f>'★計算シート'!G18</f>
        <v>0</v>
      </c>
    </row>
    <row r="22" spans="2:8" ht="13.5">
      <c r="B22" s="204"/>
      <c r="C22" s="1"/>
      <c r="D22" s="10"/>
      <c r="E22" s="1"/>
      <c r="F22" s="1"/>
      <c r="G22" s="1"/>
      <c r="H22" s="1"/>
    </row>
    <row r="23" spans="2:8" ht="13.5">
      <c r="B23" s="204"/>
      <c r="C23" s="178" t="s">
        <v>5</v>
      </c>
      <c r="D23" s="35"/>
      <c r="E23" s="4" t="s">
        <v>162</v>
      </c>
      <c r="F23" s="4" t="s">
        <v>33</v>
      </c>
      <c r="G23" s="6" t="s">
        <v>163</v>
      </c>
      <c r="H23" s="3" t="s">
        <v>1</v>
      </c>
    </row>
    <row r="24" spans="2:8" ht="13.5">
      <c r="B24" s="204"/>
      <c r="C24" s="178"/>
      <c r="D24" s="11" t="s">
        <v>6</v>
      </c>
      <c r="E24" s="52">
        <f>'★計算シート'!D21</f>
        <v>0</v>
      </c>
      <c r="F24" s="52">
        <f>'★計算シート'!E21</f>
        <v>0</v>
      </c>
      <c r="G24" s="52">
        <f>'★計算シート'!F21</f>
        <v>0</v>
      </c>
      <c r="H24" s="54">
        <f>'★計算シート'!G21</f>
        <v>0</v>
      </c>
    </row>
    <row r="25" spans="2:8" ht="13.5">
      <c r="B25" s="204"/>
      <c r="C25" s="1"/>
      <c r="D25" s="12"/>
      <c r="E25" s="1"/>
      <c r="F25" s="1"/>
      <c r="G25" s="1"/>
      <c r="H25" s="1"/>
    </row>
    <row r="26" spans="2:8" ht="22.5" customHeight="1">
      <c r="B26" s="204"/>
      <c r="C26" s="195" t="s">
        <v>120</v>
      </c>
      <c r="D26" s="42"/>
      <c r="E26" s="4" t="s">
        <v>4</v>
      </c>
      <c r="F26" s="3" t="s">
        <v>2</v>
      </c>
      <c r="G26" s="2"/>
      <c r="H26" s="3" t="s">
        <v>1</v>
      </c>
    </row>
    <row r="27" spans="2:8" ht="26.25" customHeight="1">
      <c r="B27" s="204"/>
      <c r="C27" s="178"/>
      <c r="D27" s="11" t="s">
        <v>154</v>
      </c>
      <c r="E27" s="51">
        <f>'★計算シート'!D24</f>
        <v>0</v>
      </c>
      <c r="F27" s="40">
        <f>'★計算シート'!E24</f>
        <v>150</v>
      </c>
      <c r="G27" s="2"/>
      <c r="H27" s="55">
        <f>'★計算シート'!G24</f>
        <v>0</v>
      </c>
    </row>
    <row r="28" spans="2:8" ht="15.75" customHeight="1" thickBot="1">
      <c r="B28" s="1"/>
      <c r="C28" s="1"/>
      <c r="D28" s="10"/>
      <c r="E28" s="1"/>
      <c r="F28" s="1"/>
      <c r="G28" s="1"/>
      <c r="H28" s="1"/>
    </row>
    <row r="29" spans="2:8" ht="15.75" customHeight="1" thickBot="1">
      <c r="B29" s="1"/>
      <c r="C29" s="1"/>
      <c r="D29" s="10"/>
      <c r="E29" s="1"/>
      <c r="F29" s="162" t="s">
        <v>9</v>
      </c>
      <c r="G29" s="163"/>
      <c r="H29" s="56">
        <f>'★計算シート'!G26</f>
        <v>0</v>
      </c>
    </row>
    <row r="30" spans="2:8" ht="15.75" customHeight="1">
      <c r="B30" s="1"/>
      <c r="C30" s="1"/>
      <c r="D30" s="10"/>
      <c r="E30" s="1"/>
      <c r="F30" s="1"/>
      <c r="G30" s="1"/>
      <c r="H30" s="1"/>
    </row>
    <row r="31" spans="2:8" ht="13.5">
      <c r="B31" s="205" t="s">
        <v>14</v>
      </c>
      <c r="C31" s="195" t="s">
        <v>10</v>
      </c>
      <c r="D31" s="35"/>
      <c r="E31" s="4" t="s">
        <v>4</v>
      </c>
      <c r="F31" s="3" t="s">
        <v>2</v>
      </c>
      <c r="G31" s="4" t="s">
        <v>3</v>
      </c>
      <c r="H31" s="3" t="s">
        <v>1</v>
      </c>
    </row>
    <row r="32" spans="2:8" ht="13.5">
      <c r="B32" s="206"/>
      <c r="C32" s="195"/>
      <c r="D32" s="9" t="s">
        <v>151</v>
      </c>
      <c r="E32" s="51">
        <f>'★計算シート'!D29</f>
        <v>0</v>
      </c>
      <c r="F32" s="39">
        <f>'★計算シート'!E29</f>
        <v>3070</v>
      </c>
      <c r="G32" s="52">
        <f>'★計算シート'!F29</f>
        <v>0</v>
      </c>
      <c r="H32" s="54">
        <f>'★計算シート'!G29</f>
        <v>0</v>
      </c>
    </row>
    <row r="33" spans="2:8" ht="13.5">
      <c r="B33" s="206"/>
      <c r="C33" s="5"/>
      <c r="D33" s="12"/>
      <c r="E33" s="1"/>
      <c r="F33" s="1"/>
      <c r="G33" s="1"/>
      <c r="H33" s="1"/>
    </row>
    <row r="34" spans="2:8" ht="15" customHeight="1">
      <c r="B34" s="206"/>
      <c r="C34" s="179" t="s">
        <v>168</v>
      </c>
      <c r="D34" s="215" t="s">
        <v>160</v>
      </c>
      <c r="E34" s="4" t="s">
        <v>162</v>
      </c>
      <c r="F34" s="4" t="s">
        <v>33</v>
      </c>
      <c r="G34" s="2"/>
      <c r="H34" s="3" t="s">
        <v>1</v>
      </c>
    </row>
    <row r="35" spans="2:8" ht="24" customHeight="1">
      <c r="B35" s="206"/>
      <c r="C35" s="179"/>
      <c r="D35" s="216"/>
      <c r="E35" s="52">
        <f>'★計算シート'!D32</f>
        <v>0</v>
      </c>
      <c r="F35" s="52">
        <f>'★計算シート'!E32</f>
        <v>0</v>
      </c>
      <c r="G35" s="1"/>
      <c r="H35" s="55">
        <f>'★計算シート'!G32</f>
        <v>0</v>
      </c>
    </row>
    <row r="36" spans="2:8" ht="13.5">
      <c r="B36" s="206"/>
      <c r="C36" s="1"/>
      <c r="D36" s="12"/>
      <c r="E36" s="1"/>
      <c r="F36" s="1"/>
      <c r="G36" s="1"/>
      <c r="H36" s="1"/>
    </row>
    <row r="37" spans="2:8" ht="13.5">
      <c r="B37" s="206"/>
      <c r="C37" s="179" t="s">
        <v>11</v>
      </c>
      <c r="D37" s="168" t="s">
        <v>155</v>
      </c>
      <c r="E37" s="4" t="s">
        <v>4</v>
      </c>
      <c r="F37" s="3" t="s">
        <v>2</v>
      </c>
      <c r="G37" s="4" t="s">
        <v>3</v>
      </c>
      <c r="H37" s="3" t="s">
        <v>1</v>
      </c>
    </row>
    <row r="38" spans="2:8" ht="13.5">
      <c r="B38" s="206"/>
      <c r="C38" s="179"/>
      <c r="D38" s="167"/>
      <c r="E38" s="52">
        <f>'★計算シート'!D35</f>
        <v>0</v>
      </c>
      <c r="F38" s="39">
        <f>'★計算シート'!E35</f>
        <v>2120</v>
      </c>
      <c r="G38" s="52">
        <f>'★計算シート'!F35</f>
        <v>0</v>
      </c>
      <c r="H38" s="54">
        <f>'★計算シート'!G35</f>
        <v>0</v>
      </c>
    </row>
    <row r="39" spans="2:8" ht="13.5">
      <c r="B39" s="206"/>
      <c r="C39" s="1"/>
      <c r="D39" s="10"/>
      <c r="E39" s="2"/>
      <c r="F39" s="2"/>
      <c r="G39" s="2"/>
      <c r="H39" s="2"/>
    </row>
    <row r="40" spans="2:8" ht="13.5">
      <c r="B40" s="206"/>
      <c r="C40" s="179" t="s">
        <v>12</v>
      </c>
      <c r="D40" s="168" t="s">
        <v>156</v>
      </c>
      <c r="E40" s="4" t="s">
        <v>4</v>
      </c>
      <c r="F40" s="3" t="s">
        <v>2</v>
      </c>
      <c r="G40" s="4" t="s">
        <v>3</v>
      </c>
      <c r="H40" s="3" t="s">
        <v>1</v>
      </c>
    </row>
    <row r="41" spans="2:8" ht="13.5">
      <c r="B41" s="207"/>
      <c r="C41" s="179"/>
      <c r="D41" s="167"/>
      <c r="E41" s="52">
        <f>'★計算シート'!D38</f>
        <v>0</v>
      </c>
      <c r="F41" s="37">
        <f>'★計算シート'!E38</f>
        <v>2050</v>
      </c>
      <c r="G41" s="52">
        <f>'★計算シート'!F38</f>
        <v>0</v>
      </c>
      <c r="H41" s="54">
        <f>'★計算シート'!G38</f>
        <v>0</v>
      </c>
    </row>
    <row r="42" spans="2:8" ht="14.25" thickBot="1">
      <c r="B42" s="1"/>
      <c r="C42" s="1"/>
      <c r="D42" s="1"/>
      <c r="E42" s="1"/>
      <c r="F42" s="1"/>
      <c r="G42" s="1"/>
      <c r="H42" s="1"/>
    </row>
    <row r="43" spans="2:8" ht="14.25" thickBot="1">
      <c r="B43" s="1"/>
      <c r="C43" s="1"/>
      <c r="D43" s="1"/>
      <c r="E43" s="1"/>
      <c r="F43" s="162" t="s">
        <v>15</v>
      </c>
      <c r="G43" s="163"/>
      <c r="H43" s="56">
        <f>'★計算シート'!G40</f>
        <v>0</v>
      </c>
    </row>
    <row r="44" spans="2:8" ht="14.25" thickBot="1">
      <c r="B44" s="1"/>
      <c r="C44" s="1"/>
      <c r="D44" s="1"/>
      <c r="E44" s="1"/>
      <c r="F44" s="1"/>
      <c r="G44" s="1"/>
      <c r="H44" s="1"/>
    </row>
    <row r="45" spans="2:8" ht="14.25" thickBot="1">
      <c r="B45" s="1"/>
      <c r="C45" s="124"/>
      <c r="D45" s="1"/>
      <c r="E45" s="1"/>
      <c r="F45" s="162" t="s">
        <v>16</v>
      </c>
      <c r="G45" s="163"/>
      <c r="H45" s="56">
        <f>'★計算シート'!G42</f>
        <v>0</v>
      </c>
    </row>
    <row r="46" spans="2:8" ht="13.5">
      <c r="B46" s="1"/>
      <c r="C46" s="1"/>
      <c r="D46" s="1"/>
      <c r="E46" s="1"/>
      <c r="F46" s="43"/>
      <c r="G46" s="43"/>
      <c r="H46" s="44"/>
    </row>
    <row r="48" spans="2:8" ht="13.5" customHeight="1">
      <c r="B48" s="184" t="s">
        <v>53</v>
      </c>
      <c r="C48" s="183" t="s">
        <v>55</v>
      </c>
      <c r="D48" s="181" t="s">
        <v>54</v>
      </c>
      <c r="E48" s="181"/>
      <c r="F48" s="181" t="s">
        <v>56</v>
      </c>
      <c r="G48" s="181"/>
      <c r="H48" s="181"/>
    </row>
    <row r="49" spans="2:8" ht="21.75" customHeight="1">
      <c r="B49" s="185"/>
      <c r="C49" s="183"/>
      <c r="D49" s="180"/>
      <c r="E49" s="180"/>
      <c r="F49" s="192"/>
      <c r="G49" s="192"/>
      <c r="H49" s="192"/>
    </row>
    <row r="50" spans="2:8" ht="13.5">
      <c r="B50" s="185"/>
      <c r="C50" s="183"/>
      <c r="D50" s="193" t="s">
        <v>58</v>
      </c>
      <c r="E50" s="193"/>
      <c r="F50" s="181" t="s">
        <v>57</v>
      </c>
      <c r="G50" s="181"/>
      <c r="H50" s="181"/>
    </row>
    <row r="51" spans="2:8" ht="21.75" customHeight="1">
      <c r="B51" s="186"/>
      <c r="C51" s="183"/>
      <c r="D51" s="180"/>
      <c r="E51" s="180"/>
      <c r="F51" s="46"/>
      <c r="G51" s="190" t="s">
        <v>59</v>
      </c>
      <c r="H51" s="191"/>
    </row>
    <row r="53" spans="2:8" ht="13.5">
      <c r="B53" s="182" t="s">
        <v>85</v>
      </c>
      <c r="C53" s="182"/>
      <c r="D53" s="182"/>
      <c r="E53" s="182"/>
      <c r="F53" s="182"/>
      <c r="G53" s="182"/>
      <c r="H53" s="182"/>
    </row>
    <row r="54" spans="2:8" ht="42.75" customHeight="1">
      <c r="B54" s="182"/>
      <c r="C54" s="182"/>
      <c r="D54" s="182"/>
      <c r="E54" s="182"/>
      <c r="F54" s="182"/>
      <c r="G54" s="182"/>
      <c r="H54" s="182"/>
    </row>
    <row r="56" ht="13.5">
      <c r="H56" s="48"/>
    </row>
  </sheetData>
  <sheetProtection password="C738" sheet="1" selectLockedCells="1"/>
  <mergeCells count="42">
    <mergeCell ref="F3:H3"/>
    <mergeCell ref="D34:D35"/>
    <mergeCell ref="B5:H5"/>
    <mergeCell ref="C26:C27"/>
    <mergeCell ref="B4:H4"/>
    <mergeCell ref="B7:B8"/>
    <mergeCell ref="C9:H9"/>
    <mergeCell ref="G20:G21"/>
    <mergeCell ref="C12:H12"/>
    <mergeCell ref="C14:H14"/>
    <mergeCell ref="C7:H7"/>
    <mergeCell ref="B9:B11"/>
    <mergeCell ref="C31:C32"/>
    <mergeCell ref="C8:E8"/>
    <mergeCell ref="C10:C11"/>
    <mergeCell ref="F10:H11"/>
    <mergeCell ref="B19:B27"/>
    <mergeCell ref="B31:B41"/>
    <mergeCell ref="C15:H15"/>
    <mergeCell ref="C16:H16"/>
    <mergeCell ref="B12:B14"/>
    <mergeCell ref="C34:C35"/>
    <mergeCell ref="F43:G43"/>
    <mergeCell ref="C19:C21"/>
    <mergeCell ref="F50:H50"/>
    <mergeCell ref="D51:E51"/>
    <mergeCell ref="G51:H51"/>
    <mergeCell ref="F45:G45"/>
    <mergeCell ref="F49:H49"/>
    <mergeCell ref="D50:E50"/>
    <mergeCell ref="B53:H54"/>
    <mergeCell ref="C48:C51"/>
    <mergeCell ref="B48:B51"/>
    <mergeCell ref="F48:H48"/>
    <mergeCell ref="C40:C41"/>
    <mergeCell ref="D37:D38"/>
    <mergeCell ref="C23:C24"/>
    <mergeCell ref="C37:C38"/>
    <mergeCell ref="F29:G29"/>
    <mergeCell ref="D49:E49"/>
    <mergeCell ref="D48:E48"/>
    <mergeCell ref="D40:D41"/>
  </mergeCells>
  <printOptions/>
  <pageMargins left="0.7" right="0.7" top="0.75" bottom="0.75" header="0.3" footer="0.3"/>
  <pageSetup fitToHeight="1" fitToWidth="1" horizontalDpi="600" verticalDpi="600" orientation="portrait" paperSize="9" scale="82"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T37"/>
  <sheetViews>
    <sheetView view="pageBreakPreview" zoomScale="85" zoomScaleNormal="70" zoomScaleSheetLayoutView="85" zoomScalePageLayoutView="70" workbookViewId="0" topLeftCell="A11">
      <selection activeCell="I19" sqref="I19"/>
    </sheetView>
  </sheetViews>
  <sheetFormatPr defaultColWidth="9.00390625" defaultRowHeight="13.5"/>
  <cols>
    <col min="1" max="1" width="3.00390625" style="14" customWidth="1"/>
    <col min="2" max="2" width="19.25390625" style="15" customWidth="1"/>
    <col min="3" max="5" width="12.50390625" style="15" customWidth="1"/>
    <col min="6" max="6" width="16.50390625" style="15" customWidth="1"/>
    <col min="7" max="7" width="14.00390625" style="15" customWidth="1"/>
    <col min="8" max="8" width="12.125" style="15" customWidth="1"/>
    <col min="9" max="9" width="11.125" style="15" customWidth="1"/>
    <col min="10" max="10" width="15.25390625" style="15" customWidth="1"/>
    <col min="11" max="11" width="3.375" style="15" customWidth="1"/>
    <col min="12" max="12" width="43.625" style="15" customWidth="1"/>
    <col min="13" max="16384" width="9.00390625" style="15" customWidth="1"/>
  </cols>
  <sheetData>
    <row r="1" ht="13.5">
      <c r="L1" s="16" t="s">
        <v>68</v>
      </c>
    </row>
    <row r="2" spans="6:10" ht="24" customHeight="1">
      <c r="F2" s="126"/>
      <c r="G2" s="126"/>
      <c r="H2" s="125"/>
      <c r="I2" s="125"/>
      <c r="J2" s="127" t="s">
        <v>159</v>
      </c>
    </row>
    <row r="4" spans="1:5" ht="21">
      <c r="A4" s="66"/>
      <c r="B4" s="66" t="s">
        <v>66</v>
      </c>
      <c r="C4" s="66"/>
      <c r="D4" s="66"/>
      <c r="E4" s="66"/>
    </row>
    <row r="6" spans="1:20" ht="21">
      <c r="A6" s="227" t="s">
        <v>17</v>
      </c>
      <c r="B6" s="227"/>
      <c r="C6" s="227"/>
      <c r="D6" s="227"/>
      <c r="E6" s="227"/>
      <c r="F6" s="227"/>
      <c r="G6" s="227"/>
      <c r="H6" s="227"/>
      <c r="I6" s="227"/>
      <c r="J6" s="227"/>
      <c r="L6" s="18" t="s">
        <v>157</v>
      </c>
      <c r="S6" s="17"/>
      <c r="T6" s="17"/>
    </row>
    <row r="7" spans="2:6" ht="4.5" customHeight="1">
      <c r="B7" s="18"/>
      <c r="C7" s="18"/>
      <c r="D7" s="18"/>
      <c r="E7" s="18"/>
      <c r="F7" s="18"/>
    </row>
    <row r="8" spans="2:6" ht="18.75">
      <c r="B8" s="19" t="s">
        <v>18</v>
      </c>
      <c r="C8" s="18"/>
      <c r="D8" s="18"/>
      <c r="E8" s="18"/>
      <c r="F8" s="18"/>
    </row>
    <row r="9" spans="2:6" ht="5.25" customHeight="1">
      <c r="B9" s="19"/>
      <c r="C9" s="18"/>
      <c r="D9" s="18"/>
      <c r="E9" s="18"/>
      <c r="F9" s="18"/>
    </row>
    <row r="10" spans="2:10" ht="14.25">
      <c r="B10" s="20" t="s">
        <v>19</v>
      </c>
      <c r="C10" s="21" t="s">
        <v>138</v>
      </c>
      <c r="D10" s="22"/>
      <c r="E10" s="22"/>
      <c r="F10" s="22"/>
      <c r="G10" s="22"/>
      <c r="H10" s="22"/>
      <c r="I10" s="22"/>
      <c r="J10" s="22"/>
    </row>
    <row r="11" spans="2:10" ht="19.5" thickBot="1">
      <c r="B11" s="23"/>
      <c r="C11" s="18"/>
      <c r="D11" s="18"/>
      <c r="E11" s="18"/>
      <c r="F11" s="18"/>
      <c r="J11" s="15" t="s">
        <v>29</v>
      </c>
    </row>
    <row r="12" spans="2:10" ht="19.5" thickBot="1">
      <c r="B12" s="23"/>
      <c r="C12" s="18"/>
      <c r="D12" s="233" t="s">
        <v>20</v>
      </c>
      <c r="E12" s="234"/>
      <c r="F12" s="234"/>
      <c r="G12" s="235"/>
      <c r="H12" s="236" t="s">
        <v>21</v>
      </c>
      <c r="I12" s="237"/>
      <c r="J12" s="238"/>
    </row>
    <row r="13" spans="2:12" ht="30" customHeight="1" thickBot="1">
      <c r="B13" s="24"/>
      <c r="C13" s="25" t="s">
        <v>22</v>
      </c>
      <c r="D13" s="118" t="s">
        <v>23</v>
      </c>
      <c r="E13" s="119" t="s">
        <v>24</v>
      </c>
      <c r="F13" s="119" t="s">
        <v>133</v>
      </c>
      <c r="G13" s="119" t="s">
        <v>134</v>
      </c>
      <c r="H13" s="67" t="s">
        <v>67</v>
      </c>
      <c r="I13" s="26" t="s">
        <v>135</v>
      </c>
      <c r="J13" s="26" t="s">
        <v>136</v>
      </c>
      <c r="L13" s="113" t="s">
        <v>158</v>
      </c>
    </row>
    <row r="14" spans="1:12" ht="30" customHeight="1">
      <c r="A14" s="14">
        <v>1</v>
      </c>
      <c r="B14" s="101">
        <v>44287</v>
      </c>
      <c r="C14" s="32">
        <f>SUM(D14:I14)</f>
        <v>0</v>
      </c>
      <c r="D14" s="88"/>
      <c r="E14" s="89"/>
      <c r="F14" s="95"/>
      <c r="G14" s="95"/>
      <c r="H14" s="99"/>
      <c r="I14" s="99"/>
      <c r="J14" s="99"/>
      <c r="L14" s="114">
        <f>SUM(F14+G14+I14+J14)*150</f>
        <v>0</v>
      </c>
    </row>
    <row r="15" spans="1:12" ht="30" customHeight="1">
      <c r="A15" s="14">
        <v>2</v>
      </c>
      <c r="B15" s="101">
        <v>44317</v>
      </c>
      <c r="C15" s="32">
        <f aca="true" t="shared" si="0" ref="C15:C24">SUM(D15:I15)</f>
        <v>0</v>
      </c>
      <c r="D15" s="88"/>
      <c r="E15" s="90"/>
      <c r="F15" s="96"/>
      <c r="G15" s="96"/>
      <c r="H15" s="62"/>
      <c r="I15" s="62"/>
      <c r="J15" s="62"/>
      <c r="L15" s="115">
        <f>SUM(F15+G15+I15+J15)*150</f>
        <v>0</v>
      </c>
    </row>
    <row r="16" spans="1:12" ht="30" customHeight="1">
      <c r="A16" s="14">
        <v>3</v>
      </c>
      <c r="B16" s="101">
        <v>44348</v>
      </c>
      <c r="C16" s="32">
        <f t="shared" si="0"/>
        <v>0</v>
      </c>
      <c r="D16" s="88"/>
      <c r="E16" s="90"/>
      <c r="F16" s="96"/>
      <c r="G16" s="96"/>
      <c r="H16" s="62"/>
      <c r="I16" s="62"/>
      <c r="J16" s="62"/>
      <c r="L16" s="115">
        <f aca="true" t="shared" si="1" ref="L16:L25">SUM(F16+G16+I16+J16)*150</f>
        <v>0</v>
      </c>
    </row>
    <row r="17" spans="1:12" ht="30" customHeight="1">
      <c r="A17" s="14">
        <v>4</v>
      </c>
      <c r="B17" s="101">
        <v>44378</v>
      </c>
      <c r="C17" s="32">
        <f t="shared" si="0"/>
        <v>0</v>
      </c>
      <c r="D17" s="88"/>
      <c r="E17" s="90"/>
      <c r="F17" s="96"/>
      <c r="G17" s="96"/>
      <c r="H17" s="62"/>
      <c r="I17" s="62"/>
      <c r="J17" s="62"/>
      <c r="L17" s="115">
        <f t="shared" si="1"/>
        <v>0</v>
      </c>
    </row>
    <row r="18" spans="1:12" ht="30" customHeight="1">
      <c r="A18" s="14">
        <v>5</v>
      </c>
      <c r="B18" s="101">
        <v>44409</v>
      </c>
      <c r="C18" s="32">
        <f t="shared" si="0"/>
        <v>0</v>
      </c>
      <c r="D18" s="88"/>
      <c r="E18" s="90"/>
      <c r="F18" s="96"/>
      <c r="G18" s="96"/>
      <c r="H18" s="62"/>
      <c r="I18" s="62"/>
      <c r="J18" s="62"/>
      <c r="L18" s="115">
        <f t="shared" si="1"/>
        <v>0</v>
      </c>
    </row>
    <row r="19" spans="1:12" ht="30" customHeight="1">
      <c r="A19" s="14">
        <v>6</v>
      </c>
      <c r="B19" s="101">
        <v>44440</v>
      </c>
      <c r="C19" s="32">
        <f t="shared" si="0"/>
        <v>0</v>
      </c>
      <c r="D19" s="88"/>
      <c r="E19" s="90"/>
      <c r="F19" s="96"/>
      <c r="G19" s="96"/>
      <c r="H19" s="62"/>
      <c r="I19" s="62"/>
      <c r="J19" s="62"/>
      <c r="L19" s="115">
        <f t="shared" si="1"/>
        <v>0</v>
      </c>
    </row>
    <row r="20" spans="1:12" ht="30" customHeight="1">
      <c r="A20" s="14">
        <v>7</v>
      </c>
      <c r="B20" s="101">
        <v>44470</v>
      </c>
      <c r="C20" s="32">
        <f t="shared" si="0"/>
        <v>0</v>
      </c>
      <c r="D20" s="88"/>
      <c r="E20" s="90"/>
      <c r="F20" s="96"/>
      <c r="G20" s="96"/>
      <c r="H20" s="62"/>
      <c r="I20" s="62"/>
      <c r="J20" s="62"/>
      <c r="L20" s="115">
        <f t="shared" si="1"/>
        <v>0</v>
      </c>
    </row>
    <row r="21" spans="1:12" ht="30" customHeight="1">
      <c r="A21" s="14">
        <v>8</v>
      </c>
      <c r="B21" s="101">
        <v>44501</v>
      </c>
      <c r="C21" s="32">
        <f t="shared" si="0"/>
        <v>0</v>
      </c>
      <c r="D21" s="88"/>
      <c r="E21" s="90"/>
      <c r="F21" s="96"/>
      <c r="G21" s="96"/>
      <c r="H21" s="62"/>
      <c r="I21" s="62"/>
      <c r="J21" s="62"/>
      <c r="L21" s="115">
        <f t="shared" si="1"/>
        <v>0</v>
      </c>
    </row>
    <row r="22" spans="1:12" ht="30" customHeight="1">
      <c r="A22" s="14">
        <v>9</v>
      </c>
      <c r="B22" s="101">
        <v>44531</v>
      </c>
      <c r="C22" s="32">
        <f t="shared" si="0"/>
        <v>0</v>
      </c>
      <c r="D22" s="88"/>
      <c r="E22" s="90"/>
      <c r="F22" s="96"/>
      <c r="G22" s="96"/>
      <c r="H22" s="62"/>
      <c r="I22" s="62"/>
      <c r="J22" s="62"/>
      <c r="L22" s="115">
        <f t="shared" si="1"/>
        <v>0</v>
      </c>
    </row>
    <row r="23" spans="1:12" ht="30" customHeight="1">
      <c r="A23" s="14">
        <v>10</v>
      </c>
      <c r="B23" s="101">
        <v>44562</v>
      </c>
      <c r="C23" s="32">
        <f t="shared" si="0"/>
        <v>0</v>
      </c>
      <c r="D23" s="88"/>
      <c r="E23" s="90"/>
      <c r="F23" s="96"/>
      <c r="G23" s="96"/>
      <c r="H23" s="62"/>
      <c r="I23" s="62"/>
      <c r="J23" s="62"/>
      <c r="L23" s="115">
        <f t="shared" si="1"/>
        <v>0</v>
      </c>
    </row>
    <row r="24" spans="1:12" ht="30" customHeight="1">
      <c r="A24" s="14">
        <v>11</v>
      </c>
      <c r="B24" s="101">
        <v>44593</v>
      </c>
      <c r="C24" s="32">
        <f t="shared" si="0"/>
        <v>0</v>
      </c>
      <c r="D24" s="88"/>
      <c r="E24" s="90"/>
      <c r="F24" s="96"/>
      <c r="G24" s="96"/>
      <c r="H24" s="62"/>
      <c r="I24" s="62"/>
      <c r="J24" s="62"/>
      <c r="L24" s="115">
        <f t="shared" si="1"/>
        <v>0</v>
      </c>
    </row>
    <row r="25" spans="1:12" ht="30" customHeight="1">
      <c r="A25" s="14">
        <v>12</v>
      </c>
      <c r="B25" s="101">
        <v>44621</v>
      </c>
      <c r="C25" s="32">
        <f>SUM(D25:I25)</f>
        <v>0</v>
      </c>
      <c r="D25" s="88"/>
      <c r="E25" s="90"/>
      <c r="F25" s="96"/>
      <c r="G25" s="96"/>
      <c r="H25" s="62"/>
      <c r="I25" s="62"/>
      <c r="J25" s="62"/>
      <c r="L25" s="115">
        <f t="shared" si="1"/>
        <v>0</v>
      </c>
    </row>
    <row r="26" spans="2:12" ht="30" customHeight="1" thickBot="1">
      <c r="B26" s="74" t="s">
        <v>73</v>
      </c>
      <c r="C26" s="33">
        <f aca="true" t="shared" si="2" ref="C26:J26">SUM(C14:C25)</f>
        <v>0</v>
      </c>
      <c r="D26" s="94">
        <f t="shared" si="2"/>
        <v>0</v>
      </c>
      <c r="E26" s="91">
        <f t="shared" si="2"/>
        <v>0</v>
      </c>
      <c r="F26" s="91">
        <f t="shared" si="2"/>
        <v>0</v>
      </c>
      <c r="G26" s="97">
        <f t="shared" si="2"/>
        <v>0</v>
      </c>
      <c r="H26" s="100">
        <f t="shared" si="2"/>
        <v>0</v>
      </c>
      <c r="I26" s="100">
        <f t="shared" si="2"/>
        <v>0</v>
      </c>
      <c r="J26" s="100">
        <f t="shared" si="2"/>
        <v>0</v>
      </c>
      <c r="L26" s="116">
        <f>SUM(F26+G26+I26+J26)*150</f>
        <v>0</v>
      </c>
    </row>
    <row r="27" spans="2:10" ht="30" customHeight="1" thickBot="1">
      <c r="B27" s="75" t="s">
        <v>124</v>
      </c>
      <c r="C27" s="34">
        <f>SUM(D27:I27)</f>
        <v>0</v>
      </c>
      <c r="D27" s="92">
        <f aca="true" t="shared" si="3" ref="D27:J27">ROUND(D26/12,0)</f>
        <v>0</v>
      </c>
      <c r="E27" s="93">
        <f t="shared" si="3"/>
        <v>0</v>
      </c>
      <c r="F27" s="93">
        <f t="shared" si="3"/>
        <v>0</v>
      </c>
      <c r="G27" s="98">
        <f t="shared" si="3"/>
        <v>0</v>
      </c>
      <c r="H27" s="87">
        <f t="shared" si="3"/>
        <v>0</v>
      </c>
      <c r="I27" s="87">
        <f t="shared" si="3"/>
        <v>0</v>
      </c>
      <c r="J27" s="87">
        <f t="shared" si="3"/>
        <v>0</v>
      </c>
    </row>
    <row r="28" spans="2:6" ht="21" customHeight="1">
      <c r="B28" s="27"/>
      <c r="C28" s="28" t="s">
        <v>25</v>
      </c>
      <c r="F28" s="16"/>
    </row>
    <row r="29" ht="13.5">
      <c r="C29" s="29" t="s">
        <v>26</v>
      </c>
    </row>
    <row r="30" spans="7:10" ht="13.5">
      <c r="G30" s="30"/>
      <c r="H30" s="30"/>
      <c r="I30" s="30"/>
      <c r="J30" s="30"/>
    </row>
    <row r="31" spans="8:10" ht="13.5">
      <c r="H31" s="30"/>
      <c r="I31" s="30"/>
      <c r="J31" s="30"/>
    </row>
    <row r="32" spans="7:12" ht="13.5" customHeight="1">
      <c r="G32" s="239" t="s">
        <v>27</v>
      </c>
      <c r="H32" s="239"/>
      <c r="I32" s="240">
        <f>'★提出用'!C8&amp;""</f>
      </c>
      <c r="J32" s="240"/>
      <c r="K32" s="240"/>
      <c r="L32" s="240"/>
    </row>
    <row r="33" spans="7:12" ht="13.5" customHeight="1">
      <c r="G33" s="239"/>
      <c r="H33" s="239"/>
      <c r="I33" s="240"/>
      <c r="J33" s="240"/>
      <c r="K33" s="240"/>
      <c r="L33" s="240"/>
    </row>
    <row r="34" spans="7:12" ht="14.25" customHeight="1" thickBot="1">
      <c r="G34" s="239"/>
      <c r="H34" s="239"/>
      <c r="I34" s="241"/>
      <c r="J34" s="241"/>
      <c r="K34" s="241"/>
      <c r="L34" s="241"/>
    </row>
    <row r="35" spans="7:12" ht="14.25" customHeight="1">
      <c r="G35" s="232" t="s">
        <v>28</v>
      </c>
      <c r="H35" s="232"/>
      <c r="I35" s="228">
        <f>'★提出用'!C10&amp;""</f>
      </c>
      <c r="J35" s="228"/>
      <c r="K35" s="82"/>
      <c r="L35" s="228" t="s">
        <v>75</v>
      </c>
    </row>
    <row r="36" spans="7:12" ht="14.25" customHeight="1">
      <c r="G36" s="232"/>
      <c r="H36" s="232"/>
      <c r="I36" s="229"/>
      <c r="J36" s="229"/>
      <c r="K36" s="83"/>
      <c r="L36" s="231"/>
    </row>
    <row r="37" spans="7:12" ht="13.5" customHeight="1" thickBot="1">
      <c r="G37" s="232"/>
      <c r="H37" s="232"/>
      <c r="I37" s="230"/>
      <c r="J37" s="230"/>
      <c r="K37" s="84"/>
      <c r="L37" s="230"/>
    </row>
    <row r="38" ht="14.25" customHeight="1"/>
  </sheetData>
  <sheetProtection password="C738" sheet="1" selectLockedCells="1"/>
  <mergeCells count="8">
    <mergeCell ref="A6:J6"/>
    <mergeCell ref="I35:J37"/>
    <mergeCell ref="L35:L37"/>
    <mergeCell ref="G35:H37"/>
    <mergeCell ref="D12:G12"/>
    <mergeCell ref="H12:J12"/>
    <mergeCell ref="G32:H34"/>
    <mergeCell ref="I32:L34"/>
  </mergeCells>
  <printOptions/>
  <pageMargins left="0.4354166666666667" right="0.6860416666666667" top="1" bottom="1" header="0.512" footer="0.512"/>
  <pageSetup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codeName="Sheet4">
    <tabColor rgb="FF66FF99"/>
  </sheetPr>
  <dimension ref="B2:K56"/>
  <sheetViews>
    <sheetView zoomScale="85" zoomScaleNormal="85" zoomScaleSheetLayoutView="85" zoomScalePageLayoutView="0" workbookViewId="0" topLeftCell="A1">
      <selection activeCell="H15" sqref="H15"/>
    </sheetView>
  </sheetViews>
  <sheetFormatPr defaultColWidth="9.00390625" defaultRowHeight="13.5"/>
  <cols>
    <col min="1" max="1" width="4.50390625" style="0" customWidth="1"/>
    <col min="2" max="2" width="12.50390625" style="0" customWidth="1"/>
    <col min="3" max="3" width="32.375" style="0" customWidth="1"/>
    <col min="4" max="4" width="19.625" style="0" customWidth="1"/>
    <col min="5" max="5" width="10.625" style="0" customWidth="1"/>
    <col min="6" max="6" width="5.375" style="0" customWidth="1"/>
    <col min="7" max="7" width="12.50390625" style="0" customWidth="1"/>
    <col min="8" max="8" width="31.75390625" style="0" customWidth="1"/>
    <col min="9" max="9" width="16.625" style="0" customWidth="1"/>
    <col min="10" max="10" width="11.125" style="0" customWidth="1"/>
  </cols>
  <sheetData>
    <row r="1" ht="14.25" thickBot="1"/>
    <row r="2" spans="2:10" ht="39" customHeight="1" thickBot="1">
      <c r="B2" s="242" t="s">
        <v>117</v>
      </c>
      <c r="C2" s="243"/>
      <c r="D2" s="243"/>
      <c r="E2" s="243"/>
      <c r="F2" s="243"/>
      <c r="G2" s="243"/>
      <c r="H2" s="243"/>
      <c r="I2" s="243"/>
      <c r="J2" s="244"/>
    </row>
    <row r="3" ht="13.5">
      <c r="B3" t="s">
        <v>170</v>
      </c>
    </row>
    <row r="4" ht="13.5">
      <c r="B4" t="s">
        <v>169</v>
      </c>
    </row>
    <row r="5" ht="13.5">
      <c r="B5" t="s">
        <v>112</v>
      </c>
    </row>
    <row r="7" spans="2:10" ht="13.5">
      <c r="B7" s="110" t="s">
        <v>106</v>
      </c>
      <c r="C7" s="111"/>
      <c r="D7" s="111"/>
      <c r="E7" s="111"/>
      <c r="F7" s="111"/>
      <c r="G7" s="111"/>
      <c r="H7" s="111"/>
      <c r="I7" s="111"/>
      <c r="J7" s="111"/>
    </row>
    <row r="8" ht="13.5">
      <c r="B8" t="s">
        <v>108</v>
      </c>
    </row>
    <row r="10" spans="2:10" ht="13.5">
      <c r="B10" s="104" t="s">
        <v>88</v>
      </c>
      <c r="C10" s="104" t="s">
        <v>111</v>
      </c>
      <c r="D10" s="104" t="s">
        <v>122</v>
      </c>
      <c r="E10" s="104" t="s">
        <v>121</v>
      </c>
      <c r="G10" s="104" t="s">
        <v>88</v>
      </c>
      <c r="H10" s="104" t="s">
        <v>111</v>
      </c>
      <c r="I10" s="104" t="s">
        <v>122</v>
      </c>
      <c r="J10" s="104" t="s">
        <v>121</v>
      </c>
    </row>
    <row r="11" spans="2:10" ht="13.5">
      <c r="B11" s="102" t="s">
        <v>89</v>
      </c>
      <c r="C11" s="102" t="s">
        <v>171</v>
      </c>
      <c r="D11" s="102" t="s">
        <v>123</v>
      </c>
      <c r="E11" s="102" t="s">
        <v>99</v>
      </c>
      <c r="G11" s="102" t="s">
        <v>91</v>
      </c>
      <c r="H11" s="102" t="s">
        <v>171</v>
      </c>
      <c r="I11" s="102" t="s">
        <v>123</v>
      </c>
      <c r="J11" s="102" t="s">
        <v>101</v>
      </c>
    </row>
    <row r="12" spans="2:10" ht="13.5">
      <c r="B12" s="102" t="s">
        <v>90</v>
      </c>
      <c r="C12" s="102" t="s">
        <v>171</v>
      </c>
      <c r="D12" s="102" t="s">
        <v>123</v>
      </c>
      <c r="E12" s="102" t="s">
        <v>100</v>
      </c>
      <c r="G12" s="102" t="s">
        <v>92</v>
      </c>
      <c r="H12" s="102" t="s">
        <v>172</v>
      </c>
      <c r="I12" s="102" t="s">
        <v>123</v>
      </c>
      <c r="J12" s="102" t="s">
        <v>102</v>
      </c>
    </row>
    <row r="13" spans="2:10" ht="13.5">
      <c r="B13" s="102" t="s">
        <v>91</v>
      </c>
      <c r="C13" s="102" t="s">
        <v>171</v>
      </c>
      <c r="D13" s="102" t="s">
        <v>123</v>
      </c>
      <c r="E13" s="102" t="s">
        <v>101</v>
      </c>
      <c r="G13" s="102" t="s">
        <v>94</v>
      </c>
      <c r="H13" s="102" t="s">
        <v>172</v>
      </c>
      <c r="I13" s="102" t="s">
        <v>123</v>
      </c>
      <c r="J13" s="102" t="s">
        <v>97</v>
      </c>
    </row>
    <row r="14" spans="2:10" ht="13.5">
      <c r="B14" s="102" t="s">
        <v>92</v>
      </c>
      <c r="C14" s="102" t="s">
        <v>172</v>
      </c>
      <c r="D14" s="102" t="s">
        <v>123</v>
      </c>
      <c r="E14" s="102" t="s">
        <v>102</v>
      </c>
      <c r="G14" s="102" t="s">
        <v>95</v>
      </c>
      <c r="H14" s="102" t="s">
        <v>172</v>
      </c>
      <c r="I14" s="102" t="s">
        <v>123</v>
      </c>
      <c r="J14" s="102" t="s">
        <v>98</v>
      </c>
    </row>
    <row r="15" spans="2:5" ht="13.5">
      <c r="B15" s="102" t="s">
        <v>93</v>
      </c>
      <c r="C15" s="102" t="s">
        <v>172</v>
      </c>
      <c r="D15" s="102" t="s">
        <v>123</v>
      </c>
      <c r="E15" s="102" t="s">
        <v>100</v>
      </c>
    </row>
    <row r="16" spans="2:5" ht="13.5">
      <c r="B16" s="102" t="s">
        <v>94</v>
      </c>
      <c r="C16" s="102" t="s">
        <v>172</v>
      </c>
      <c r="D16" s="102" t="s">
        <v>123</v>
      </c>
      <c r="E16" s="102" t="s">
        <v>97</v>
      </c>
    </row>
    <row r="17" spans="2:5" ht="13.5">
      <c r="B17" s="102" t="s">
        <v>95</v>
      </c>
      <c r="C17" s="102" t="s">
        <v>172</v>
      </c>
      <c r="D17" s="102" t="s">
        <v>123</v>
      </c>
      <c r="E17" s="102" t="s">
        <v>98</v>
      </c>
    </row>
    <row r="18" spans="2:5" ht="13.5">
      <c r="B18" s="105"/>
      <c r="C18" s="105"/>
      <c r="D18" s="105"/>
      <c r="E18" s="105"/>
    </row>
    <row r="20" spans="2:10" ht="13.5">
      <c r="B20" s="110" t="s">
        <v>107</v>
      </c>
      <c r="C20" s="111"/>
      <c r="D20" s="111"/>
      <c r="E20" s="111"/>
      <c r="F20" s="111"/>
      <c r="G20" s="111"/>
      <c r="H20" s="111"/>
      <c r="I20" s="111"/>
      <c r="J20" s="111"/>
    </row>
    <row r="21" ht="13.5">
      <c r="B21" t="s">
        <v>110</v>
      </c>
    </row>
    <row r="23" ht="13.5">
      <c r="G23" t="s">
        <v>103</v>
      </c>
    </row>
    <row r="24" spans="2:10" ht="13.5">
      <c r="B24" s="104" t="s">
        <v>88</v>
      </c>
      <c r="C24" s="104" t="s">
        <v>111</v>
      </c>
      <c r="D24" s="104" t="s">
        <v>122</v>
      </c>
      <c r="E24" s="104" t="s">
        <v>121</v>
      </c>
      <c r="G24" s="104" t="s">
        <v>88</v>
      </c>
      <c r="H24" s="104" t="s">
        <v>111</v>
      </c>
      <c r="I24" s="104" t="s">
        <v>122</v>
      </c>
      <c r="J24" s="104" t="s">
        <v>121</v>
      </c>
    </row>
    <row r="25" spans="2:10" ht="13.5">
      <c r="B25" s="102" t="s">
        <v>89</v>
      </c>
      <c r="C25" s="102" t="s">
        <v>171</v>
      </c>
      <c r="D25" s="102" t="s">
        <v>123</v>
      </c>
      <c r="E25" s="102" t="s">
        <v>99</v>
      </c>
      <c r="G25" s="103" t="s">
        <v>89</v>
      </c>
      <c r="H25" s="103" t="s">
        <v>171</v>
      </c>
      <c r="I25" s="103" t="s">
        <v>123</v>
      </c>
      <c r="J25" s="103" t="s">
        <v>99</v>
      </c>
    </row>
    <row r="26" spans="2:10" ht="13.5">
      <c r="B26" s="102" t="s">
        <v>90</v>
      </c>
      <c r="C26" s="102" t="s">
        <v>171</v>
      </c>
      <c r="D26" s="102" t="s">
        <v>123</v>
      </c>
      <c r="E26" s="102" t="s">
        <v>100</v>
      </c>
      <c r="G26" s="103" t="s">
        <v>90</v>
      </c>
      <c r="H26" s="103" t="s">
        <v>171</v>
      </c>
      <c r="I26" s="103" t="s">
        <v>123</v>
      </c>
      <c r="J26" s="103" t="s">
        <v>100</v>
      </c>
    </row>
    <row r="27" spans="2:10" ht="13.5">
      <c r="B27" s="102" t="s">
        <v>91</v>
      </c>
      <c r="C27" s="102" t="s">
        <v>171</v>
      </c>
      <c r="D27" s="102" t="s">
        <v>123</v>
      </c>
      <c r="E27" s="102" t="s">
        <v>101</v>
      </c>
      <c r="G27" s="102" t="s">
        <v>91</v>
      </c>
      <c r="H27" s="102" t="s">
        <v>171</v>
      </c>
      <c r="I27" s="102" t="s">
        <v>123</v>
      </c>
      <c r="J27" s="102" t="s">
        <v>101</v>
      </c>
    </row>
    <row r="28" spans="2:10" ht="13.5">
      <c r="B28" s="102" t="s">
        <v>92</v>
      </c>
      <c r="C28" s="102" t="s">
        <v>172</v>
      </c>
      <c r="D28" s="102" t="s">
        <v>123</v>
      </c>
      <c r="E28" s="102" t="s">
        <v>102</v>
      </c>
      <c r="G28" s="102" t="s">
        <v>92</v>
      </c>
      <c r="H28" s="102" t="s">
        <v>172</v>
      </c>
      <c r="I28" s="102" t="s">
        <v>123</v>
      </c>
      <c r="J28" s="102" t="s">
        <v>102</v>
      </c>
    </row>
    <row r="29" spans="2:10" ht="13.5">
      <c r="B29" s="102" t="s">
        <v>93</v>
      </c>
      <c r="C29" s="102" t="s">
        <v>172</v>
      </c>
      <c r="D29" s="102" t="s">
        <v>123</v>
      </c>
      <c r="E29" s="102" t="s">
        <v>100</v>
      </c>
      <c r="G29" s="103" t="s">
        <v>93</v>
      </c>
      <c r="H29" s="103" t="s">
        <v>172</v>
      </c>
      <c r="I29" s="103" t="s">
        <v>123</v>
      </c>
      <c r="J29" s="103" t="s">
        <v>100</v>
      </c>
    </row>
    <row r="30" spans="2:10" ht="13.5">
      <c r="B30" s="102" t="s">
        <v>94</v>
      </c>
      <c r="C30" s="102" t="s">
        <v>172</v>
      </c>
      <c r="D30" s="102" t="s">
        <v>123</v>
      </c>
      <c r="E30" s="102" t="s">
        <v>97</v>
      </c>
      <c r="G30" s="102" t="s">
        <v>94</v>
      </c>
      <c r="H30" s="102" t="s">
        <v>172</v>
      </c>
      <c r="I30" s="102" t="s">
        <v>123</v>
      </c>
      <c r="J30" s="102" t="s">
        <v>97</v>
      </c>
    </row>
    <row r="31" spans="2:10" ht="13.5">
      <c r="B31" s="102" t="s">
        <v>95</v>
      </c>
      <c r="C31" s="102" t="s">
        <v>172</v>
      </c>
      <c r="D31" s="102" t="s">
        <v>123</v>
      </c>
      <c r="E31" s="102" t="s">
        <v>98</v>
      </c>
      <c r="G31" s="102" t="s">
        <v>95</v>
      </c>
      <c r="H31" s="102" t="s">
        <v>172</v>
      </c>
      <c r="I31" s="102" t="s">
        <v>123</v>
      </c>
      <c r="J31" s="102" t="s">
        <v>98</v>
      </c>
    </row>
    <row r="33" ht="13.5">
      <c r="G33" t="s">
        <v>104</v>
      </c>
    </row>
    <row r="34" spans="7:10" ht="13.5">
      <c r="G34" s="104" t="s">
        <v>88</v>
      </c>
      <c r="H34" s="104" t="s">
        <v>111</v>
      </c>
      <c r="I34" s="104" t="s">
        <v>122</v>
      </c>
      <c r="J34" s="104" t="s">
        <v>121</v>
      </c>
    </row>
    <row r="35" spans="7:10" ht="13.5">
      <c r="G35" s="102" t="s">
        <v>89</v>
      </c>
      <c r="H35" s="102" t="s">
        <v>171</v>
      </c>
      <c r="I35" s="102" t="s">
        <v>123</v>
      </c>
      <c r="J35" s="102" t="s">
        <v>99</v>
      </c>
    </row>
    <row r="36" spans="7:10" ht="13.5">
      <c r="G36" s="102" t="s">
        <v>90</v>
      </c>
      <c r="H36" s="102" t="s">
        <v>171</v>
      </c>
      <c r="I36" s="102" t="s">
        <v>123</v>
      </c>
      <c r="J36" s="102" t="s">
        <v>100</v>
      </c>
    </row>
    <row r="37" spans="7:11" ht="14.25">
      <c r="G37" s="102" t="s">
        <v>91</v>
      </c>
      <c r="H37" s="102" t="s">
        <v>171</v>
      </c>
      <c r="I37" s="102" t="s">
        <v>123</v>
      </c>
      <c r="J37" s="102" t="s">
        <v>101</v>
      </c>
      <c r="K37" s="107" t="s">
        <v>96</v>
      </c>
    </row>
    <row r="38" spans="7:11" ht="14.25">
      <c r="G38" s="102" t="s">
        <v>92</v>
      </c>
      <c r="H38" s="102" t="s">
        <v>172</v>
      </c>
      <c r="I38" s="102" t="s">
        <v>123</v>
      </c>
      <c r="J38" s="102" t="s">
        <v>102</v>
      </c>
      <c r="K38" s="107" t="s">
        <v>96</v>
      </c>
    </row>
    <row r="39" spans="7:11" ht="14.25">
      <c r="G39" s="102" t="s">
        <v>93</v>
      </c>
      <c r="H39" s="102" t="s">
        <v>172</v>
      </c>
      <c r="I39" s="102" t="s">
        <v>123</v>
      </c>
      <c r="J39" s="102" t="s">
        <v>100</v>
      </c>
      <c r="K39" s="107"/>
    </row>
    <row r="40" spans="7:11" ht="14.25">
      <c r="G40" s="102" t="s">
        <v>94</v>
      </c>
      <c r="H40" s="102" t="s">
        <v>172</v>
      </c>
      <c r="I40" s="102" t="s">
        <v>123</v>
      </c>
      <c r="J40" s="102" t="s">
        <v>97</v>
      </c>
      <c r="K40" s="107" t="s">
        <v>96</v>
      </c>
    </row>
    <row r="41" spans="7:11" ht="14.25">
      <c r="G41" s="102" t="s">
        <v>95</v>
      </c>
      <c r="H41" s="102" t="s">
        <v>172</v>
      </c>
      <c r="I41" s="102" t="s">
        <v>123</v>
      </c>
      <c r="J41" s="102" t="s">
        <v>98</v>
      </c>
      <c r="K41" s="107" t="s">
        <v>96</v>
      </c>
    </row>
    <row r="44" ht="13.5">
      <c r="G44" t="s">
        <v>105</v>
      </c>
    </row>
    <row r="45" spans="7:10" ht="13.5">
      <c r="G45" s="104" t="s">
        <v>88</v>
      </c>
      <c r="H45" s="104" t="s">
        <v>111</v>
      </c>
      <c r="I45" s="104" t="s">
        <v>122</v>
      </c>
      <c r="J45" s="104" t="s">
        <v>121</v>
      </c>
    </row>
    <row r="46" spans="7:10" ht="13.5">
      <c r="G46" s="102" t="s">
        <v>89</v>
      </c>
      <c r="H46" s="102" t="s">
        <v>171</v>
      </c>
      <c r="I46" s="102" t="s">
        <v>123</v>
      </c>
      <c r="J46" s="102" t="s">
        <v>99</v>
      </c>
    </row>
    <row r="47" spans="7:10" ht="13.5">
      <c r="G47" s="102" t="s">
        <v>90</v>
      </c>
      <c r="H47" s="102" t="s">
        <v>171</v>
      </c>
      <c r="I47" s="102" t="s">
        <v>123</v>
      </c>
      <c r="J47" s="102" t="s">
        <v>100</v>
      </c>
    </row>
    <row r="48" spans="7:11" ht="13.5">
      <c r="G48" s="102" t="s">
        <v>91</v>
      </c>
      <c r="H48" s="102" t="s">
        <v>171</v>
      </c>
      <c r="I48" s="102" t="s">
        <v>123</v>
      </c>
      <c r="J48" s="102" t="s">
        <v>101</v>
      </c>
      <c r="K48" s="106"/>
    </row>
    <row r="49" spans="7:11" ht="13.5">
      <c r="G49" s="102" t="s">
        <v>92</v>
      </c>
      <c r="H49" s="102" t="s">
        <v>172</v>
      </c>
      <c r="I49" s="102" t="s">
        <v>123</v>
      </c>
      <c r="J49" s="102" t="s">
        <v>102</v>
      </c>
      <c r="K49" s="106"/>
    </row>
    <row r="50" spans="7:11" ht="13.5">
      <c r="G50" s="102" t="s">
        <v>93</v>
      </c>
      <c r="H50" s="102" t="s">
        <v>172</v>
      </c>
      <c r="I50" s="102" t="s">
        <v>123</v>
      </c>
      <c r="J50" s="102" t="s">
        <v>100</v>
      </c>
      <c r="K50" s="106"/>
    </row>
    <row r="51" spans="7:11" ht="13.5">
      <c r="G51" s="102" t="s">
        <v>94</v>
      </c>
      <c r="H51" s="102" t="s">
        <v>172</v>
      </c>
      <c r="I51" s="102" t="s">
        <v>123</v>
      </c>
      <c r="J51" s="102" t="s">
        <v>97</v>
      </c>
      <c r="K51" s="106"/>
    </row>
    <row r="52" spans="7:11" ht="13.5">
      <c r="G52" s="102" t="s">
        <v>95</v>
      </c>
      <c r="H52" s="102" t="s">
        <v>172</v>
      </c>
      <c r="I52" s="102" t="s">
        <v>123</v>
      </c>
      <c r="J52" s="102" t="s">
        <v>98</v>
      </c>
      <c r="K52" s="106"/>
    </row>
    <row r="54" spans="2:10" ht="13.5">
      <c r="B54" s="110" t="s">
        <v>109</v>
      </c>
      <c r="C54" s="111"/>
      <c r="D54" s="111"/>
      <c r="E54" s="111"/>
      <c r="F54" s="111"/>
      <c r="G54" s="111"/>
      <c r="H54" s="111"/>
      <c r="I54" s="111"/>
      <c r="J54" s="111"/>
    </row>
    <row r="55" ht="13.5">
      <c r="B55" t="s">
        <v>114</v>
      </c>
    </row>
    <row r="56" spans="2:3" ht="13.5">
      <c r="B56" t="s">
        <v>116</v>
      </c>
      <c r="C56" s="109" t="s">
        <v>115</v>
      </c>
    </row>
  </sheetData>
  <sheetProtection password="C738" sheet="1"/>
  <mergeCells count="1">
    <mergeCell ref="B2:J2"/>
  </mergeCells>
  <hyperlinks>
    <hyperlink ref="C56" location="'入所児童個人賠償補償（提出用名簿）'!A1" display="こちら"/>
  </hyperlinks>
  <printOptions horizontalCentered="1"/>
  <pageMargins left="0.7086614173228347" right="0.7086614173228347" top="0.7480314960629921" bottom="0.7480314960629921" header="0.31496062992125984" footer="0.31496062992125984"/>
  <pageSetup horizontalDpi="600" verticalDpi="600" orientation="portrait" paperSize="9" scale="52" r:id="rId2"/>
  <drawing r:id="rId1"/>
</worksheet>
</file>

<file path=xl/worksheets/sheet5.xml><?xml version="1.0" encoding="utf-8"?>
<worksheet xmlns="http://schemas.openxmlformats.org/spreadsheetml/2006/main" xmlns:r="http://schemas.openxmlformats.org/officeDocument/2006/relationships">
  <sheetPr codeName="Sheet5"/>
  <dimension ref="B1:E47"/>
  <sheetViews>
    <sheetView zoomScalePageLayoutView="0" workbookViewId="0" topLeftCell="A1">
      <selection activeCell="A1" sqref="A1"/>
    </sheetView>
  </sheetViews>
  <sheetFormatPr defaultColWidth="9.00390625" defaultRowHeight="13.5"/>
  <cols>
    <col min="1" max="1" width="4.50390625" style="0" customWidth="1"/>
    <col min="2" max="2" width="12.50390625" style="0" customWidth="1"/>
    <col min="3" max="3" width="32.375" style="0" customWidth="1"/>
    <col min="4" max="4" width="15.125" style="0" customWidth="1"/>
    <col min="5" max="5" width="10.625" style="0" customWidth="1"/>
    <col min="6" max="6" width="5.375" style="0" customWidth="1"/>
  </cols>
  <sheetData>
    <row r="1" ht="13.5">
      <c r="B1" s="108"/>
    </row>
    <row r="4" spans="3:5" ht="13.5">
      <c r="C4" s="245" t="s">
        <v>113</v>
      </c>
      <c r="D4" s="246"/>
      <c r="E4" s="247"/>
    </row>
    <row r="6" spans="2:5" ht="13.5">
      <c r="B6" s="104" t="s">
        <v>88</v>
      </c>
      <c r="C6" s="104" t="s">
        <v>111</v>
      </c>
      <c r="D6" s="104" t="s">
        <v>122</v>
      </c>
      <c r="E6" s="104" t="s">
        <v>121</v>
      </c>
    </row>
    <row r="7" spans="2:5" ht="13.5">
      <c r="B7" s="102"/>
      <c r="C7" s="102"/>
      <c r="D7" s="102"/>
      <c r="E7" s="102"/>
    </row>
    <row r="8" spans="2:5" ht="13.5">
      <c r="B8" s="102"/>
      <c r="C8" s="102"/>
      <c r="D8" s="102"/>
      <c r="E8" s="102"/>
    </row>
    <row r="9" spans="2:5" ht="13.5">
      <c r="B9" s="102"/>
      <c r="C9" s="102"/>
      <c r="D9" s="102"/>
      <c r="E9" s="102"/>
    </row>
    <row r="10" spans="2:5" ht="13.5">
      <c r="B10" s="102"/>
      <c r="C10" s="102"/>
      <c r="D10" s="102"/>
      <c r="E10" s="102"/>
    </row>
    <row r="11" spans="2:5" ht="13.5">
      <c r="B11" s="102"/>
      <c r="C11" s="102"/>
      <c r="D11" s="102"/>
      <c r="E11" s="102"/>
    </row>
    <row r="12" spans="2:5" ht="13.5">
      <c r="B12" s="102"/>
      <c r="C12" s="102"/>
      <c r="D12" s="102"/>
      <c r="E12" s="102"/>
    </row>
    <row r="13" spans="2:5" ht="13.5">
      <c r="B13" s="102"/>
      <c r="C13" s="102"/>
      <c r="D13" s="102"/>
      <c r="E13" s="102"/>
    </row>
    <row r="14" spans="2:5" ht="13.5">
      <c r="B14" s="102"/>
      <c r="C14" s="102"/>
      <c r="D14" s="102"/>
      <c r="E14" s="102"/>
    </row>
    <row r="15" spans="2:5" ht="13.5">
      <c r="B15" s="102"/>
      <c r="C15" s="102"/>
      <c r="D15" s="102"/>
      <c r="E15" s="102"/>
    </row>
    <row r="16" spans="2:5" ht="13.5">
      <c r="B16" s="102"/>
      <c r="C16" s="102"/>
      <c r="D16" s="102"/>
      <c r="E16" s="102"/>
    </row>
    <row r="17" spans="2:5" ht="13.5">
      <c r="B17" s="102"/>
      <c r="C17" s="102"/>
      <c r="D17" s="102"/>
      <c r="E17" s="102"/>
    </row>
    <row r="18" spans="2:5" ht="13.5">
      <c r="B18" s="102"/>
      <c r="C18" s="102"/>
      <c r="D18" s="102"/>
      <c r="E18" s="102"/>
    </row>
    <row r="19" spans="2:5" ht="13.5">
      <c r="B19" s="102"/>
      <c r="C19" s="102"/>
      <c r="D19" s="102"/>
      <c r="E19" s="102"/>
    </row>
    <row r="20" spans="2:5" ht="13.5">
      <c r="B20" s="102"/>
      <c r="C20" s="102"/>
      <c r="D20" s="102"/>
      <c r="E20" s="102"/>
    </row>
    <row r="21" spans="2:5" ht="13.5">
      <c r="B21" s="102"/>
      <c r="C21" s="102"/>
      <c r="D21" s="102"/>
      <c r="E21" s="102"/>
    </row>
    <row r="22" spans="2:5" ht="13.5">
      <c r="B22" s="102"/>
      <c r="C22" s="102"/>
      <c r="D22" s="102"/>
      <c r="E22" s="102"/>
    </row>
    <row r="23" spans="2:5" ht="13.5">
      <c r="B23" s="102"/>
      <c r="C23" s="102"/>
      <c r="D23" s="102"/>
      <c r="E23" s="102"/>
    </row>
    <row r="24" spans="2:5" ht="13.5">
      <c r="B24" s="102"/>
      <c r="C24" s="102"/>
      <c r="D24" s="102"/>
      <c r="E24" s="102"/>
    </row>
    <row r="25" spans="2:5" ht="13.5">
      <c r="B25" s="102"/>
      <c r="C25" s="102"/>
      <c r="D25" s="102"/>
      <c r="E25" s="102"/>
    </row>
    <row r="26" spans="2:5" ht="13.5">
      <c r="B26" s="102"/>
      <c r="C26" s="102"/>
      <c r="D26" s="102"/>
      <c r="E26" s="102"/>
    </row>
    <row r="27" spans="2:5" ht="13.5">
      <c r="B27" s="102"/>
      <c r="C27" s="102"/>
      <c r="D27" s="102"/>
      <c r="E27" s="102"/>
    </row>
    <row r="28" spans="2:5" ht="13.5">
      <c r="B28" s="102"/>
      <c r="C28" s="102"/>
      <c r="D28" s="102"/>
      <c r="E28" s="102"/>
    </row>
    <row r="29" spans="2:5" ht="13.5">
      <c r="B29" s="102"/>
      <c r="C29" s="102"/>
      <c r="D29" s="102"/>
      <c r="E29" s="102"/>
    </row>
    <row r="30" spans="2:5" ht="13.5">
      <c r="B30" s="102"/>
      <c r="C30" s="102"/>
      <c r="D30" s="102"/>
      <c r="E30" s="102"/>
    </row>
    <row r="31" spans="2:5" ht="13.5">
      <c r="B31" s="102"/>
      <c r="C31" s="102"/>
      <c r="D31" s="102"/>
      <c r="E31" s="102"/>
    </row>
    <row r="32" spans="2:5" ht="13.5">
      <c r="B32" s="102"/>
      <c r="C32" s="102"/>
      <c r="D32" s="102"/>
      <c r="E32" s="102"/>
    </row>
    <row r="33" spans="2:5" ht="13.5">
      <c r="B33" s="102"/>
      <c r="C33" s="102"/>
      <c r="D33" s="102"/>
      <c r="E33" s="102"/>
    </row>
    <row r="34" spans="2:5" ht="13.5">
      <c r="B34" s="102"/>
      <c r="C34" s="102"/>
      <c r="D34" s="102"/>
      <c r="E34" s="102"/>
    </row>
    <row r="35" spans="2:5" ht="13.5">
      <c r="B35" s="102"/>
      <c r="C35" s="102"/>
      <c r="D35" s="102"/>
      <c r="E35" s="102"/>
    </row>
    <row r="36" spans="2:5" ht="13.5">
      <c r="B36" s="102"/>
      <c r="C36" s="102"/>
      <c r="D36" s="102"/>
      <c r="E36" s="102"/>
    </row>
    <row r="37" spans="2:5" ht="13.5">
      <c r="B37" s="102"/>
      <c r="C37" s="102"/>
      <c r="D37" s="102"/>
      <c r="E37" s="102"/>
    </row>
    <row r="38" spans="2:5" ht="13.5">
      <c r="B38" s="102"/>
      <c r="C38" s="102"/>
      <c r="D38" s="102"/>
      <c r="E38" s="102"/>
    </row>
    <row r="39" spans="2:5" ht="13.5">
      <c r="B39" s="102"/>
      <c r="C39" s="102"/>
      <c r="D39" s="102"/>
      <c r="E39" s="102"/>
    </row>
    <row r="40" spans="2:5" ht="13.5">
      <c r="B40" s="102"/>
      <c r="C40" s="102"/>
      <c r="D40" s="102"/>
      <c r="E40" s="102"/>
    </row>
    <row r="41" spans="2:5" ht="13.5">
      <c r="B41" s="102"/>
      <c r="C41" s="102"/>
      <c r="D41" s="102"/>
      <c r="E41" s="102"/>
    </row>
    <row r="42" spans="2:5" ht="13.5">
      <c r="B42" s="102"/>
      <c r="C42" s="102"/>
      <c r="D42" s="102"/>
      <c r="E42" s="102"/>
    </row>
    <row r="43" spans="2:5" ht="13.5">
      <c r="B43" s="102"/>
      <c r="C43" s="102"/>
      <c r="D43" s="102"/>
      <c r="E43" s="102"/>
    </row>
    <row r="44" spans="2:5" ht="13.5">
      <c r="B44" s="102"/>
      <c r="C44" s="102"/>
      <c r="D44" s="102"/>
      <c r="E44" s="102"/>
    </row>
    <row r="45" spans="2:5" ht="13.5">
      <c r="B45" s="102"/>
      <c r="C45" s="102"/>
      <c r="D45" s="102"/>
      <c r="E45" s="102"/>
    </row>
    <row r="46" spans="2:5" ht="13.5">
      <c r="B46" s="102"/>
      <c r="C46" s="102"/>
      <c r="D46" s="102"/>
      <c r="E46" s="102"/>
    </row>
    <row r="47" spans="2:5" ht="13.5">
      <c r="B47" s="102"/>
      <c r="C47" s="102"/>
      <c r="D47" s="102"/>
      <c r="E47" s="102"/>
    </row>
  </sheetData>
  <sheetProtection/>
  <mergeCells count="1">
    <mergeCell ref="C4: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時田喜代一_A6B11</dc:creator>
  <cp:keywords/>
  <dc:description/>
  <cp:lastModifiedBy>MS&amp;AD INSURANCE GROUP</cp:lastModifiedBy>
  <cp:lastPrinted>2022-08-19T02:36:27Z</cp:lastPrinted>
  <dcterms:created xsi:type="dcterms:W3CDTF">1997-01-08T22:48:59Z</dcterms:created>
  <dcterms:modified xsi:type="dcterms:W3CDTF">2022-09-08T06:37:16Z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ExpireDate">
    <vt:lpwstr>2027-09-08T15:37:24Z</vt:lpwstr>
  </property>
  <property fmtid="{D5CDD505-2E9C-101B-9397-08002B2CF9AE}" pid="3"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4" name="_dlc_policyId">
    <vt:lpwstr>/sites/AHE/private-site/DocLib/61営１_30お客さま５年</vt:lpwstr>
  </property>
  <property fmtid="{D5CDD505-2E9C-101B-9397-08002B2CF9AE}" pid="5" name="display_urn:schemas-microsoft-com:office:office#Editor">
    <vt:lpwstr>河田啓吾_AHE61</vt:lpwstr>
  </property>
  <property fmtid="{D5CDD505-2E9C-101B-9397-08002B2CF9AE}" pid="6" name="display_urn:schemas-microsoft-com:office:office#Author">
    <vt:lpwstr>河田啓吾_AHE61</vt:lpwstr>
  </property>
  <property fmtid="{D5CDD505-2E9C-101B-9397-08002B2CF9AE}" pid="7" name="ContentTypeId">
    <vt:lpwstr>0x010100E6F0D694F810D84C97FBA63AE88E4E9B</vt:lpwstr>
  </property>
  <property fmtid="{D5CDD505-2E9C-101B-9397-08002B2CF9AE}" pid="8" name="Order">
    <vt:lpwstr>78481700.0000000</vt:lpwstr>
  </property>
  <property fmtid="{D5CDD505-2E9C-101B-9397-08002B2CF9AE}" pid="9" name="CheckInWF">
    <vt:lpwstr>https://msadig.sharepoint.com/sites/AHE/private-site/_layouts/15/wrkstat.aspx?List=ae965b1b-02d5-4861-b180-1cb6a24f54e3&amp;WorkflowInstanceName=da822bd6-efc6-4ffc-9db6-3f3f8a25c4b8, Check In</vt:lpwstr>
  </property>
  <property fmtid="{D5CDD505-2E9C-101B-9397-08002B2CF9AE}" pid="10" name="CheckInWF(1)">
    <vt:lpwstr>https://msadig.sharepoint.com/sites/AHE/private-site/_layouts/15/wrkstat.aspx?List=ae965b1b-02d5-4861-b180-1cb6a24f54e3&amp;WorkflowInstanceName=8b430ef2-4496-4933-826f-418384d318e9, Check In</vt:lpwstr>
  </property>
  <property fmtid="{D5CDD505-2E9C-101B-9397-08002B2CF9AE}" pid="11" name="lcf76f155ced4ddcb4097134ff3c332f">
    <vt:lpwstr/>
  </property>
  <property fmtid="{D5CDD505-2E9C-101B-9397-08002B2CF9AE}" pid="12" name="TaxCatchAll">
    <vt:lpwstr/>
  </property>
</Properties>
</file>